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8"/>
  <workbookPr codeName="DieseArbeitsmappe"/>
  <mc:AlternateContent xmlns:mc="http://schemas.openxmlformats.org/markup-compatibility/2006">
    <mc:Choice Requires="x15">
      <x15ac:absPath xmlns:x15ac="http://schemas.microsoft.com/office/spreadsheetml/2010/11/ac" url="/Users/markusqc/Documents/Q+ Consulting/03_Programme/01_SixSigma/05_YellowBelt/Fallstudie/"/>
    </mc:Choice>
  </mc:AlternateContent>
  <xr:revisionPtr revIDLastSave="0" documentId="13_ncr:1_{67413823-25FC-D443-A985-EB67671C264C}" xr6:coauthVersionLast="45" xr6:coauthVersionMax="45" xr10:uidLastSave="{00000000-0000-0000-0000-000000000000}"/>
  <bookViews>
    <workbookView xWindow="12920" yWindow="2180" windowWidth="37100" windowHeight="23260" tabRatio="762" xr2:uid="{00000000-000D-0000-FFFF-FFFF00000000}"/>
  </bookViews>
  <sheets>
    <sheet name="D VOC to CTx" sheetId="13" r:id="rId1"/>
    <sheet name="D SIPOC" sheetId="9" r:id="rId2"/>
    <sheet name="D Gantt Chart" sheetId="6" r:id="rId3"/>
    <sheet name="D Benefit Kalkulation" sheetId="26" r:id="rId4"/>
    <sheet name="D Projectcharter" sheetId="8" r:id="rId5"/>
    <sheet name="M Prozessfluss" sheetId="11" r:id="rId6"/>
    <sheet name="M Ishikawa" sheetId="14" r:id="rId7"/>
    <sheet name="M P-Model" sheetId="10" r:id="rId8"/>
    <sheet name="M MSA" sheetId="15" r:id="rId9"/>
    <sheet name="M Deskriptive Statistik" sheetId="16" r:id="rId10"/>
    <sheet name="M Histogramm" sheetId="12" r:id="rId11"/>
    <sheet name="M Prozessfähigkeit" sheetId="18" r:id="rId12"/>
    <sheet name="A Pareto" sheetId="17" r:id="rId13"/>
    <sheet name="A FMEA" sheetId="27" r:id="rId14"/>
    <sheet name="A Regression TN" sheetId="20" r:id="rId15"/>
    <sheet name="A Regression Cafe" sheetId="28" r:id="rId16"/>
    <sheet name="A Boxplot" sheetId="21" r:id="rId17"/>
    <sheet name="I Kreativität" sheetId="22" r:id="rId18"/>
    <sheet name="I paarweiser Vergleich" sheetId="23" r:id="rId19"/>
    <sheet name="I Entscheidungsfindung" sheetId="24" r:id="rId20"/>
    <sheet name="C Regelkarte" sheetId="25"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C1_Ave">OFFSET('[1]GAGE R&amp;R variabel'!$AA$139:$AA$148,0,0,COUNT(('[1]GAGE R&amp;R variabel'!$AA$139:$AA$148)))</definedName>
    <definedName name="_______C1_Range">'[1]GAGE R&amp;R variabel'!$AA$139:$AA$148</definedName>
    <definedName name="_______S2PI">[2]Parameters!$B$5</definedName>
    <definedName name="______C1_Ave">OFFSET('[1]GAGE R&amp;R variabel'!$AA$139:$AA$148,0,0,COUNT(('[1]GAGE R&amp;R variabel'!$AA$139:$AA$148)))</definedName>
    <definedName name="______C1_Range">'[1]GAGE R&amp;R variabel'!$AA$139:$AA$148</definedName>
    <definedName name="______S2PI">[2]Parameters!$B$5</definedName>
    <definedName name="_____C1_Ave">OFFSET('[1]GAGE R&amp;R variabel'!$AA$139:$AA$148,0,0,COUNT(('[1]GAGE R&amp;R variabel'!$AA$139:$AA$148)))</definedName>
    <definedName name="_____C1_Range">'[1]GAGE R&amp;R variabel'!$AA$139:$AA$148</definedName>
    <definedName name="_____S2PI">[2]Parameters!$B$5</definedName>
    <definedName name="____C1_Ave">OFFSET('[1]GAGE R&amp;R variabel'!$AA$139:$AA$148,0,0,COUNT(('[1]GAGE R&amp;R variabel'!$AA$139:$AA$148)))</definedName>
    <definedName name="____C1_Range">'[1]GAGE R&amp;R variabel'!$AA$139:$AA$148</definedName>
    <definedName name="____S2PI">[2]Parameters!$B$5</definedName>
    <definedName name="___C1_Ave">OFFSET('[1]GAGE R&amp;R variabel'!$AA$139:$AA$148,0,0,COUNT(('[1]GAGE R&amp;R variabel'!$AA$139:$AA$148)))</definedName>
    <definedName name="___C1_Range">'[1]GAGE R&amp;R variabel'!$AA$139:$AA$148</definedName>
    <definedName name="___S2PI">[2]Parameters!$B$5</definedName>
    <definedName name="__C1_Ave">OFFSET('[1]GAGE R&amp;R variabel'!$AA$139:$AA$148,0,0,COUNT(('[1]GAGE R&amp;R variabel'!$AA$139:$AA$148)))</definedName>
    <definedName name="__C1_Range">'[1]GAGE R&amp;R variabel'!$AA$139:$AA$148</definedName>
    <definedName name="__S2PI">[2]Parameters!$B$5</definedName>
    <definedName name="_C1_Ave" localSheetId="10">OFFSET(#REF!,0,0,COUNT((#REF!)))</definedName>
    <definedName name="_C1_Ave">OFFSET('[1]GAGE R&amp;R variabel'!$AA$139:$AA$148,0,0,COUNT(('[1]GAGE R&amp;R variabel'!$AA$139:$AA$148)))</definedName>
    <definedName name="_C1_Ave_10">OFFSET('[3]GAGE R_R variabel'!$AA$139:$AA$148,0,0,COUNT(('[3]GAGE R_R variabel'!$AA$139:$AA$148)))</definedName>
    <definedName name="_C1_Ave_11">OFFSET('[3]GAGE R_R variabel'!$AA$139:$AA$148,0,0,COUNT(('[3]GAGE R_R variabel'!$AA$139:$AA$148)))</definedName>
    <definedName name="_C1_Ave_12">OFFSET('[3]GAGE R_R variabel'!$AA$139:$AA$148,0,0,COUNT(('[3]GAGE R_R variabel'!$AA$139:$AA$148)))</definedName>
    <definedName name="_C1_Ave_13">OFFSET('[3]GAGE R_R variabel'!$AA$139:$AA$148,0,0,COUNT(('[3]GAGE R_R variabel'!$AA$139:$AA$148)))</definedName>
    <definedName name="_C1_Ave_14">OFFSET('[3]GAGE R_R variabel'!$AA$139:$AA$148,0,0,COUNT(('[3]GAGE R_R variabel'!$AA$139:$AA$148)))</definedName>
    <definedName name="_C1_Ave_17">OFFSET('[3]GAGE R_R variabel'!$AA$139:$AA$148,0,0,COUNT(('[3]GAGE R_R variabel'!$AA$139:$AA$148)))</definedName>
    <definedName name="_C1_Ave_19">OFFSET('[3]GAGE R_R variabel'!$AA$139:$AA$148,0,0,COUNT(('[3]GAGE R_R variabel'!$AA$139:$AA$148)))</definedName>
    <definedName name="_C1_Ave_2">OFFSET('[4]GAGE R_R variabel'!$AA$139:$AA$148,0,0,COUNT(('[4]GAGE R_R variabel'!$AA$139:$AA$148)))</definedName>
    <definedName name="_C1_Ave_6">OFFSET('[3]GAGE R_R variabel'!$AA$139:$AA$148,0,0,COUNT(('[3]GAGE R_R variabel'!$AA$139:$AA$148)))</definedName>
    <definedName name="_C1_Ave_7">OFFSET('[3]GAGE R_R variabel'!$AA$139:$AA$148,0,0,COUNT(('[3]GAGE R_R variabel'!$AA$139:$AA$148)))</definedName>
    <definedName name="_C1_Ave_8">OFFSET('[3]GAGE R_R variabel'!$AA$139:$AA$148,0,0,COUNT(('[3]GAGE R_R variabel'!$AA$139:$AA$148)))</definedName>
    <definedName name="_C1_Ave_9">OFFSET('[3]GAGE R_R variabel'!$AA$139:$AA$148,0,0,COUNT(('[3]GAGE R_R variabel'!$AA$139:$AA$148)))</definedName>
    <definedName name="_C1_Range" localSheetId="10">#REF!</definedName>
    <definedName name="_C1_Range">'[1]GAGE R&amp;R variabel'!$AA$139:$AA$148</definedName>
    <definedName name="_C1_Range_10">'[3]GAGE R_R variabel'!$AA$139:$AA$148</definedName>
    <definedName name="_C1_Range_11">'[3]GAGE R_R variabel'!$AA$139:$AA$148</definedName>
    <definedName name="_C1_Range_12">'[3]GAGE R_R variabel'!$AA$139:$AA$148</definedName>
    <definedName name="_C1_Range_13">'[3]GAGE R_R variabel'!$AA$139:$AA$148</definedName>
    <definedName name="_C1_Range_14">'[3]GAGE R_R variabel'!$AA$139:$AA$148</definedName>
    <definedName name="_C1_Range_17">'[3]GAGE R_R variabel'!$AA$139:$AA$148</definedName>
    <definedName name="_C1_Range_19">'[3]GAGE R_R variabel'!$AA$139:$AA$148</definedName>
    <definedName name="_C1_Range_2">'[4]GAGE R_R variabel'!$AA$139:$AA$148</definedName>
    <definedName name="_C1_Range_6">'[3]GAGE R_R variabel'!$AA$139:$AA$148</definedName>
    <definedName name="_C1_Range_7">'[3]GAGE R_R variabel'!$AA$139:$AA$148</definedName>
    <definedName name="_C1_Range_8">'[3]GAGE R_R variabel'!$AA$139:$AA$148</definedName>
    <definedName name="_C1_Range_9">'[3]GAGE R_R variabel'!$AA$139:$AA$148</definedName>
    <definedName name="_S2PI">[2]Parameters!$B$5</definedName>
    <definedName name="_xlchart.v1.0" hidden="1">'M Histogramm'!$B$11:$B$110</definedName>
    <definedName name="A_ALCL" localSheetId="10">OFFSET(#REF!,0,0,COUNT((#REF!))+1)</definedName>
    <definedName name="A_ALCL">OFFSET('[1]GAGE R&amp;R variabel'!$AD$119,0,0,COUNT(('[1]GAGE R&amp;R variabel'!$S$119:$S$128))+1)</definedName>
    <definedName name="A_ALCL_10">OFFSET('[3]GAGE R_R variabel'!$AD$119,0,0,COUNT(('[3]GAGE R_R variabel'!$S$119:$S$128))+1)</definedName>
    <definedName name="A_ALCL_11">OFFSET('[3]GAGE R_R variabel'!$AD$119,0,0,COUNT(('[3]GAGE R_R variabel'!$S$119:$S$128))+1)</definedName>
    <definedName name="A_ALCL_12">OFFSET('[3]GAGE R_R variabel'!$AD$119,0,0,COUNT(('[3]GAGE R_R variabel'!$S$119:$S$128))+1)</definedName>
    <definedName name="A_ALCL_13">OFFSET('[3]GAGE R_R variabel'!$AD$119,0,0,COUNT(('[3]GAGE R_R variabel'!$S$119:$S$128))+1)</definedName>
    <definedName name="A_ALCL_14">OFFSET('[3]GAGE R_R variabel'!$AD$119,0,0,COUNT(('[3]GAGE R_R variabel'!$S$119:$S$128))+1)</definedName>
    <definedName name="A_ALCL_17">OFFSET('[3]GAGE R_R variabel'!$AD$119,0,0,COUNT(('[3]GAGE R_R variabel'!$S$119:$S$128))+1)</definedName>
    <definedName name="A_ALCL_19">OFFSET('[3]GAGE R_R variabel'!$AD$119,0,0,COUNT(('[3]GAGE R_R variabel'!$S$119:$S$128))+1)</definedName>
    <definedName name="A_ALCL_2">OFFSET('[4]GAGE R_R variabel'!$AD$119,0,0,COUNT(('[4]GAGE R_R variabel'!$S$119:$S$128))+1)</definedName>
    <definedName name="A_ALCL_6">OFFSET('[3]GAGE R_R variabel'!$AD$119,0,0,COUNT(('[3]GAGE R_R variabel'!$S$119:$S$128))+1)</definedName>
    <definedName name="A_ALCL_7">OFFSET('[3]GAGE R_R variabel'!$AD$119,0,0,COUNT(('[3]GAGE R_R variabel'!$S$119:$S$128))+1)</definedName>
    <definedName name="A_ALCL_8">OFFSET('[3]GAGE R_R variabel'!$AD$119,0,0,COUNT(('[3]GAGE R_R variabel'!$S$119:$S$128))+1)</definedName>
    <definedName name="A_ALCL_9">OFFSET('[3]GAGE R_R variabel'!$AD$119,0,0,COUNT(('[3]GAGE R_R variabel'!$S$119:$S$128))+1)</definedName>
    <definedName name="A_AUCL" localSheetId="10">OFFSET(#REF!,0,0,COUNT((#REF!))+1)</definedName>
    <definedName name="A_AUCL">OFFSET('[1]GAGE R&amp;R variabel'!$AC$119,0,0,COUNT(('[1]GAGE R&amp;R variabel'!$S$119:$S$128))+1)</definedName>
    <definedName name="A_AUCL_10">OFFSET('[3]GAGE R_R variabel'!$AC$119,0,0,COUNT(('[3]GAGE R_R variabel'!$S$119:$S$128))+1)</definedName>
    <definedName name="A_AUCL_11">OFFSET('[3]GAGE R_R variabel'!$AC$119,0,0,COUNT(('[3]GAGE R_R variabel'!$S$119:$S$128))+1)</definedName>
    <definedName name="A_AUCL_12">OFFSET('[3]GAGE R_R variabel'!$AC$119,0,0,COUNT(('[3]GAGE R_R variabel'!$S$119:$S$128))+1)</definedName>
    <definedName name="A_AUCL_13">OFFSET('[3]GAGE R_R variabel'!$AC$119,0,0,COUNT(('[3]GAGE R_R variabel'!$S$119:$S$128))+1)</definedName>
    <definedName name="A_AUCL_14">OFFSET('[3]GAGE R_R variabel'!$AC$119,0,0,COUNT(('[3]GAGE R_R variabel'!$S$119:$S$128))+1)</definedName>
    <definedName name="A_AUCL_17">OFFSET('[3]GAGE R_R variabel'!$AC$119,0,0,COUNT(('[3]GAGE R_R variabel'!$S$119:$S$128))+1)</definedName>
    <definedName name="A_AUCL_19">OFFSET('[3]GAGE R_R variabel'!$AC$119,0,0,COUNT(('[3]GAGE R_R variabel'!$S$119:$S$128))+1)</definedName>
    <definedName name="A_AUCL_2">OFFSET('[4]GAGE R_R variabel'!$AC$119,0,0,COUNT(('[4]GAGE R_R variabel'!$S$119:$S$128))+1)</definedName>
    <definedName name="A_AUCL_6">OFFSET('[3]GAGE R_R variabel'!$AC$119,0,0,COUNT(('[3]GAGE R_R variabel'!$S$119:$S$128))+1)</definedName>
    <definedName name="A_AUCL_7">OFFSET('[3]GAGE R_R variabel'!$AC$119,0,0,COUNT(('[3]GAGE R_R variabel'!$S$119:$S$128))+1)</definedName>
    <definedName name="A_AUCL_8">OFFSET('[3]GAGE R_R variabel'!$AC$119,0,0,COUNT(('[3]GAGE R_R variabel'!$S$119:$S$128))+1)</definedName>
    <definedName name="A_AUCL_9">OFFSET('[3]GAGE R_R variabel'!$AC$119,0,0,COUNT(('[3]GAGE R_R variabel'!$S$119:$S$128))+1)</definedName>
    <definedName name="A_Ave" localSheetId="10">OFFSET(#REF!,0,0,COUNT((#REF!)))</definedName>
    <definedName name="A_Ave">OFFSET('[1]GAGE R&amp;R variabel'!$Y$119,0,0,COUNT(('[1]GAGE R&amp;R variabel'!$Y$119:$Y$128)))</definedName>
    <definedName name="A_Ave_10">OFFSET('[3]GAGE R_R variabel'!$Y$119,0,0,COUNT(('[3]GAGE R_R variabel'!$Y$119:$Y$128)))</definedName>
    <definedName name="A_Ave_11">OFFSET('[3]GAGE R_R variabel'!$Y$119,0,0,COUNT(('[3]GAGE R_R variabel'!$Y$119:$Y$128)))</definedName>
    <definedName name="A_Ave_12">OFFSET('[3]GAGE R_R variabel'!$Y$119,0,0,COUNT(('[3]GAGE R_R variabel'!$Y$119:$Y$128)))</definedName>
    <definedName name="A_Ave_13">OFFSET('[3]GAGE R_R variabel'!$Y$119,0,0,COUNT(('[3]GAGE R_R variabel'!$Y$119:$Y$128)))</definedName>
    <definedName name="A_Ave_14">OFFSET('[3]GAGE R_R variabel'!$Y$119,0,0,COUNT(('[3]GAGE R_R variabel'!$Y$119:$Y$128)))</definedName>
    <definedName name="A_Ave_17">OFFSET('[3]GAGE R_R variabel'!$Y$119,0,0,COUNT(('[3]GAGE R_R variabel'!$Y$119:$Y$128)))</definedName>
    <definedName name="A_Ave_19">OFFSET('[3]GAGE R_R variabel'!$Y$119,0,0,COUNT(('[3]GAGE R_R variabel'!$Y$119:$Y$128)))</definedName>
    <definedName name="A_Ave_2">OFFSET('[4]GAGE R_R variabel'!$Y$119,0,0,COUNT(('[4]GAGE R_R variabel'!$Y$119:$Y$128)))</definedName>
    <definedName name="A_Ave_6">OFFSET('[3]GAGE R_R variabel'!$Y$119,0,0,COUNT(('[3]GAGE R_R variabel'!$Y$119:$Y$128)))</definedName>
    <definedName name="A_Ave_7">OFFSET('[3]GAGE R_R variabel'!$Y$119,0,0,COUNT(('[3]GAGE R_R variabel'!$Y$119:$Y$128)))</definedName>
    <definedName name="A_Ave_8">OFFSET('[3]GAGE R_R variabel'!$Y$119,0,0,COUNT(('[3]GAGE R_R variabel'!$Y$119:$Y$128)))</definedName>
    <definedName name="A_Ave_9">OFFSET('[3]GAGE R_R variabel'!$Y$119,0,0,COUNT(('[3]GAGE R_R variabel'!$Y$119:$Y$128)))</definedName>
    <definedName name="A_Range" localSheetId="10">OFFSET(#REF!,0,0,COUNT((#REF!)))</definedName>
    <definedName name="A_Range">OFFSET('[1]GAGE R&amp;R variabel'!$S$119,0,0,COUNT(('[1]GAGE R&amp;R variabel'!$S$119:$S$128)))</definedName>
    <definedName name="A_Range_10">OFFSET('[3]GAGE R_R variabel'!$S$119,0,0,COUNT(('[3]GAGE R_R variabel'!$S$119:$S$128)))</definedName>
    <definedName name="A_Range_11">OFFSET('[3]GAGE R_R variabel'!$S$119,0,0,COUNT(('[3]GAGE R_R variabel'!$S$119:$S$128)))</definedName>
    <definedName name="A_Range_12">OFFSET('[3]GAGE R_R variabel'!$S$119,0,0,COUNT(('[3]GAGE R_R variabel'!$S$119:$S$128)))</definedName>
    <definedName name="A_Range_13">OFFSET('[3]GAGE R_R variabel'!$S$119,0,0,COUNT(('[3]GAGE R_R variabel'!$S$119:$S$128)))</definedName>
    <definedName name="A_Range_14">OFFSET('[3]GAGE R_R variabel'!$S$119,0,0,COUNT(('[3]GAGE R_R variabel'!$S$119:$S$128)))</definedName>
    <definedName name="A_Range_17">OFFSET('[3]GAGE R_R variabel'!$S$119,0,0,COUNT(('[3]GAGE R_R variabel'!$S$119:$S$128)))</definedName>
    <definedName name="A_Range_19">OFFSET('[3]GAGE R_R variabel'!$S$119,0,0,COUNT(('[3]GAGE R_R variabel'!$S$119:$S$128)))</definedName>
    <definedName name="A_Range_2">OFFSET('[4]GAGE R_R variabel'!$S$119,0,0,COUNT(('[4]GAGE R_R variabel'!$S$119:$S$128)))</definedName>
    <definedName name="A_Range_6">OFFSET('[3]GAGE R_R variabel'!$S$119,0,0,COUNT(('[3]GAGE R_R variabel'!$S$119:$S$128)))</definedName>
    <definedName name="A_Range_7">OFFSET('[3]GAGE R_R variabel'!$S$119,0,0,COUNT(('[3]GAGE R_R variabel'!$S$119:$S$128)))</definedName>
    <definedName name="A_Range_8">OFFSET('[3]GAGE R_R variabel'!$S$119,0,0,COUNT(('[3]GAGE R_R variabel'!$S$119:$S$128)))</definedName>
    <definedName name="A_Range_9">OFFSET('[3]GAGE R_R variabel'!$S$119,0,0,COUNT(('[3]GAGE R_R variabel'!$S$119:$S$128)))</definedName>
    <definedName name="A_Rbar" localSheetId="10">OFFSET(#REF!,0,0,COUNT((#REF!))+1)</definedName>
    <definedName name="A_Rbar">OFFSET('[1]GAGE R&amp;R variabel'!$V$119,0,0,COUNT(('[1]GAGE R&amp;R variabel'!$S$119:$S$128))+1)</definedName>
    <definedName name="A_Rbar_10">OFFSET('[3]GAGE R_R variabel'!$V$119,0,0,COUNT(('[3]GAGE R_R variabel'!$S$119:$S$128))+1)</definedName>
    <definedName name="A_Rbar_11">OFFSET('[3]GAGE R_R variabel'!$V$119,0,0,COUNT(('[3]GAGE R_R variabel'!$S$119:$S$128))+1)</definedName>
    <definedName name="A_Rbar_12">OFFSET('[3]GAGE R_R variabel'!$V$119,0,0,COUNT(('[3]GAGE R_R variabel'!$S$119:$S$128))+1)</definedName>
    <definedName name="A_Rbar_13">OFFSET('[3]GAGE R_R variabel'!$V$119,0,0,COUNT(('[3]GAGE R_R variabel'!$S$119:$S$128))+1)</definedName>
    <definedName name="A_Rbar_14">OFFSET('[3]GAGE R_R variabel'!$V$119,0,0,COUNT(('[3]GAGE R_R variabel'!$S$119:$S$128))+1)</definedName>
    <definedName name="A_Rbar_17">OFFSET('[3]GAGE R_R variabel'!$V$119,0,0,COUNT(('[3]GAGE R_R variabel'!$S$119:$S$128))+1)</definedName>
    <definedName name="A_Rbar_19">OFFSET('[3]GAGE R_R variabel'!$V$119,0,0,COUNT(('[3]GAGE R_R variabel'!$S$119:$S$128))+1)</definedName>
    <definedName name="A_Rbar_2">OFFSET('[4]GAGE R_R variabel'!$V$119,0,0,COUNT(('[4]GAGE R_R variabel'!$S$119:$S$128))+1)</definedName>
    <definedName name="A_Rbar_6">OFFSET('[3]GAGE R_R variabel'!$V$119,0,0,COUNT(('[3]GAGE R_R variabel'!$S$119:$S$128))+1)</definedName>
    <definedName name="A_Rbar_7">OFFSET('[3]GAGE R_R variabel'!$V$119,0,0,COUNT(('[3]GAGE R_R variabel'!$S$119:$S$128))+1)</definedName>
    <definedName name="A_Rbar_8">OFFSET('[3]GAGE R_R variabel'!$V$119,0,0,COUNT(('[3]GAGE R_R variabel'!$S$119:$S$128))+1)</definedName>
    <definedName name="A_Rbar_9">OFFSET('[3]GAGE R_R variabel'!$V$119,0,0,COUNT(('[3]GAGE R_R variabel'!$S$119:$S$128))+1)</definedName>
    <definedName name="A_RUCL" localSheetId="10">OFFSET(#REF!,0,0,COUNT((#REF!))+1)</definedName>
    <definedName name="A_RUCL">OFFSET('[1]GAGE R&amp;R variabel'!$W$119,0,0,COUNT(('[1]GAGE R&amp;R variabel'!$S$119:$S$128))+1)</definedName>
    <definedName name="A_RUCL_10">OFFSET('[3]GAGE R_R variabel'!$W$119,0,0,COUNT(('[3]GAGE R_R variabel'!$S$119:$S$128))+1)</definedName>
    <definedName name="A_RUCL_11">OFFSET('[3]GAGE R_R variabel'!$W$119,0,0,COUNT(('[3]GAGE R_R variabel'!$S$119:$S$128))+1)</definedName>
    <definedName name="A_RUCL_12">OFFSET('[3]GAGE R_R variabel'!$W$119,0,0,COUNT(('[3]GAGE R_R variabel'!$S$119:$S$128))+1)</definedName>
    <definedName name="A_RUCL_13">OFFSET('[3]GAGE R_R variabel'!$W$119,0,0,COUNT(('[3]GAGE R_R variabel'!$S$119:$S$128))+1)</definedName>
    <definedName name="A_RUCL_14">OFFSET('[3]GAGE R_R variabel'!$W$119,0,0,COUNT(('[3]GAGE R_R variabel'!$S$119:$S$128))+1)</definedName>
    <definedName name="A_RUCL_17">OFFSET('[3]GAGE R_R variabel'!$W$119,0,0,COUNT(('[3]GAGE R_R variabel'!$S$119:$S$128))+1)</definedName>
    <definedName name="A_RUCL_19">OFFSET('[3]GAGE R_R variabel'!$W$119,0,0,COUNT(('[3]GAGE R_R variabel'!$S$119:$S$128))+1)</definedName>
    <definedName name="A_RUCL_2">OFFSET('[4]GAGE R_R variabel'!$W$119,0,0,COUNT(('[4]GAGE R_R variabel'!$S$119:$S$128))+1)</definedName>
    <definedName name="A_RUCL_6">OFFSET('[3]GAGE R_R variabel'!$W$119,0,0,COUNT(('[3]GAGE R_R variabel'!$S$119:$S$128))+1)</definedName>
    <definedName name="A_RUCL_7">OFFSET('[3]GAGE R_R variabel'!$W$119,0,0,COUNT(('[3]GAGE R_R variabel'!$S$119:$S$128))+1)</definedName>
    <definedName name="A_RUCL_8">OFFSET('[3]GAGE R_R variabel'!$W$119,0,0,COUNT(('[3]GAGE R_R variabel'!$S$119:$S$128))+1)</definedName>
    <definedName name="A_RUCL_9">OFFSET('[3]GAGE R_R variabel'!$W$119,0,0,COUNT(('[3]GAGE R_R variabel'!$S$119:$S$128))+1)</definedName>
    <definedName name="A_Xbar" localSheetId="10">OFFSET(#REF!,0,0,COUNT((#REF!))+1)</definedName>
    <definedName name="A_Xbar">OFFSET('[1]GAGE R&amp;R variabel'!$AB$119,0,0,COUNT(('[1]GAGE R&amp;R variabel'!$S$119:$S$128))+1)</definedName>
    <definedName name="A_Xbar_10">OFFSET('[3]GAGE R_R variabel'!$AB$119,0,0,COUNT(('[3]GAGE R_R variabel'!$S$119:$S$128))+1)</definedName>
    <definedName name="A_Xbar_11">OFFSET('[3]GAGE R_R variabel'!$AB$119,0,0,COUNT(('[3]GAGE R_R variabel'!$S$119:$S$128))+1)</definedName>
    <definedName name="A_Xbar_12">OFFSET('[3]GAGE R_R variabel'!$AB$119,0,0,COUNT(('[3]GAGE R_R variabel'!$S$119:$S$128))+1)</definedName>
    <definedName name="A_Xbar_13">OFFSET('[3]GAGE R_R variabel'!$AB$119,0,0,COUNT(('[3]GAGE R_R variabel'!$S$119:$S$128))+1)</definedName>
    <definedName name="A_Xbar_14">OFFSET('[3]GAGE R_R variabel'!$AB$119,0,0,COUNT(('[3]GAGE R_R variabel'!$S$119:$S$128))+1)</definedName>
    <definedName name="A_Xbar_17">OFFSET('[3]GAGE R_R variabel'!$AB$119,0,0,COUNT(('[3]GAGE R_R variabel'!$S$119:$S$128))+1)</definedName>
    <definedName name="A_Xbar_19">OFFSET('[3]GAGE R_R variabel'!$AB$119,0,0,COUNT(('[3]GAGE R_R variabel'!$S$119:$S$128))+1)</definedName>
    <definedName name="A_Xbar_2">OFFSET('[4]GAGE R_R variabel'!$AB$119,0,0,COUNT(('[4]GAGE R_R variabel'!$S$119:$S$128))+1)</definedName>
    <definedName name="A_Xbar_6">OFFSET('[3]GAGE R_R variabel'!$AB$119,0,0,COUNT(('[3]GAGE R_R variabel'!$S$119:$S$128))+1)</definedName>
    <definedName name="A_Xbar_7">OFFSET('[3]GAGE R_R variabel'!$AB$119,0,0,COUNT(('[3]GAGE R_R variabel'!$S$119:$S$128))+1)</definedName>
    <definedName name="A_Xbar_8">OFFSET('[3]GAGE R_R variabel'!$AB$119,0,0,COUNT(('[3]GAGE R_R variabel'!$S$119:$S$128))+1)</definedName>
    <definedName name="A_Xbar_9">OFFSET('[3]GAGE R_R variabel'!$AB$119,0,0,COUNT(('[3]GAGE R_R variabel'!$S$119:$S$128))+1)</definedName>
    <definedName name="A1_Ave" localSheetId="10">OFFSET(#REF!,0,0,COUNT((#REF!)))</definedName>
    <definedName name="A1_Ave">OFFSET('[1]GAGE R&amp;R variabel'!$Y$119,0,0,COUNT(('[1]GAGE R&amp;R variabel'!$Y$119:$Y$128)))</definedName>
    <definedName name="A1_Ave_10">OFFSET('[3]GAGE R_R variabel'!$Y$119,0,0,COUNT(('[3]GAGE R_R variabel'!$Y$119:$Y$128)))</definedName>
    <definedName name="A1_Ave_11">OFFSET('[3]GAGE R_R variabel'!$Y$119,0,0,COUNT(('[3]GAGE R_R variabel'!$Y$119:$Y$128)))</definedName>
    <definedName name="A1_Ave_12">OFFSET('[3]GAGE R_R variabel'!$Y$119,0,0,COUNT(('[3]GAGE R_R variabel'!$Y$119:$Y$128)))</definedName>
    <definedName name="A1_Ave_13">OFFSET('[3]GAGE R_R variabel'!$Y$119,0,0,COUNT(('[3]GAGE R_R variabel'!$Y$119:$Y$128)))</definedName>
    <definedName name="A1_Ave_14">OFFSET('[3]GAGE R_R variabel'!$Y$119,0,0,COUNT(('[3]GAGE R_R variabel'!$Y$119:$Y$128)))</definedName>
    <definedName name="A1_Ave_17">OFFSET('[3]GAGE R_R variabel'!$Y$119,0,0,COUNT(('[3]GAGE R_R variabel'!$Y$119:$Y$128)))</definedName>
    <definedName name="A1_Ave_19">OFFSET('[3]GAGE R_R variabel'!$Y$119,0,0,COUNT(('[3]GAGE R_R variabel'!$Y$119:$Y$128)))</definedName>
    <definedName name="A1_Ave_2">OFFSET('[4]GAGE R_R variabel'!$Y$119,0,0,COUNT(('[4]GAGE R_R variabel'!$Y$119:$Y$128)))</definedName>
    <definedName name="A1_Ave_6">OFFSET('[3]GAGE R_R variabel'!$Y$119,0,0,COUNT(('[3]GAGE R_R variabel'!$Y$119:$Y$128)))</definedName>
    <definedName name="A1_Ave_7">OFFSET('[3]GAGE R_R variabel'!$Y$119,0,0,COUNT(('[3]GAGE R_R variabel'!$Y$119:$Y$128)))</definedName>
    <definedName name="A1_Ave_8">OFFSET('[3]GAGE R_R variabel'!$Y$119,0,0,COUNT(('[3]GAGE R_R variabel'!$Y$119:$Y$128)))</definedName>
    <definedName name="A1_Ave_9">OFFSET('[3]GAGE R_R variabel'!$Y$119,0,0,COUNT(('[3]GAGE R_R variabel'!$Y$119:$Y$128)))</definedName>
    <definedName name="A1_Range" localSheetId="10">#REF!</definedName>
    <definedName name="A1_Range">'[1]GAGE R&amp;R variabel'!$Y$119:$Y$128</definedName>
    <definedName name="A1_Range_10">'[3]GAGE R_R variabel'!$Y$119:$Y$128</definedName>
    <definedName name="A1_Range_11">'[3]GAGE R_R variabel'!$Y$119:$Y$128</definedName>
    <definedName name="A1_Range_12">'[3]GAGE R_R variabel'!$Y$119:$Y$128</definedName>
    <definedName name="A1_Range_13">'[3]GAGE R_R variabel'!$Y$119:$Y$128</definedName>
    <definedName name="A1_Range_14">'[3]GAGE R_R variabel'!$Y$119:$Y$128</definedName>
    <definedName name="A1_Range_17">'[3]GAGE R_R variabel'!$Y$119:$Y$128</definedName>
    <definedName name="A1_Range_19">'[3]GAGE R_R variabel'!$Y$119:$Y$128</definedName>
    <definedName name="A1_Range_2">'[4]GAGE R_R variabel'!$Y$119:$Y$128</definedName>
    <definedName name="A1_Range_6">'[3]GAGE R_R variabel'!$Y$119:$Y$128</definedName>
    <definedName name="A1_Range_7">'[3]GAGE R_R variabel'!$Y$119:$Y$128</definedName>
    <definedName name="A1_Range_8">'[3]GAGE R_R variabel'!$Y$119:$Y$128</definedName>
    <definedName name="A1_Range_9">'[3]GAGE R_R variabel'!$Y$119:$Y$128</definedName>
    <definedName name="arithmetisches_Mittel">#REF!</definedName>
    <definedName name="Ax_Range" localSheetId="10">OFFSET(#REF!,0,0,COUNT(#REF!)),#REF!</definedName>
    <definedName name="Ax_Range">OFFSET('[1]GAGE R&amp;R variabel'!$R$119,0,0,COUNT('[1]GAGE R&amp;R variabel'!$S$119:$S$128)),'[1]GAGE R&amp;R variabel'!$R$150</definedName>
    <definedName name="Ax_Range_10">OFFSET('[3]GAGE R_R variabel'!$R$119,0,0,COUNT('[3]GAGE R_R variabel'!$S$119:$S$128)),'[3]GAGE R_R variabel'!$R$150</definedName>
    <definedName name="Ax_Range_11">OFFSET('[3]GAGE R_R variabel'!$R$119,0,0,COUNT('[3]GAGE R_R variabel'!$S$119:$S$128)),'[3]GAGE R_R variabel'!$R$150</definedName>
    <definedName name="Ax_Range_12">OFFSET('[3]GAGE R_R variabel'!$R$119,0,0,COUNT('[3]GAGE R_R variabel'!$S$119:$S$128)),'[3]GAGE R_R variabel'!$R$150</definedName>
    <definedName name="Ax_Range_13">OFFSET('[3]GAGE R_R variabel'!$R$119,0,0,COUNT('[3]GAGE R_R variabel'!$S$119:$S$128)),'[3]GAGE R_R variabel'!$R$150</definedName>
    <definedName name="Ax_Range_14">OFFSET('[3]GAGE R_R variabel'!$R$119,0,0,COUNT('[3]GAGE R_R variabel'!$S$119:$S$128)),'[3]GAGE R_R variabel'!$R$150</definedName>
    <definedName name="Ax_Range_17">OFFSET('[3]GAGE R_R variabel'!$R$119,0,0,COUNT('[3]GAGE R_R variabel'!$S$119:$S$128)),'[3]GAGE R_R variabel'!$R$150</definedName>
    <definedName name="Ax_Range_19">OFFSET('[3]GAGE R_R variabel'!$R$119,0,0,COUNT('[3]GAGE R_R variabel'!$S$119:$S$128)),'[3]GAGE R_R variabel'!$R$150</definedName>
    <definedName name="Ax_Range_2">OFFSET('[4]GAGE R_R variabel'!$R$119,0,0,COUNT('[4]GAGE R_R variabel'!$S$119:$S$128)),'[4]GAGE R_R variabel'!$R$150</definedName>
    <definedName name="Ax_Range_6">OFFSET('[3]GAGE R_R variabel'!$R$119,0,0,COUNT('[3]GAGE R_R variabel'!$S$119:$S$128)),'[3]GAGE R_R variabel'!$R$150</definedName>
    <definedName name="Ax_Range_7">OFFSET('[3]GAGE R_R variabel'!$R$119,0,0,COUNT('[3]GAGE R_R variabel'!$S$119:$S$128)),'[3]GAGE R_R variabel'!$R$150</definedName>
    <definedName name="Ax_Range_8">OFFSET('[3]GAGE R_R variabel'!$R$119,0,0,COUNT('[3]GAGE R_R variabel'!$S$119:$S$128)),'[3]GAGE R_R variabel'!$R$150</definedName>
    <definedName name="Ax_Range_9">OFFSET('[3]GAGE R_R variabel'!$R$119,0,0,COUNT('[3]GAGE R_R variabel'!$S$119:$S$128)),'[3]GAGE R_R variabel'!$R$150</definedName>
    <definedName name="b">[5]Eingabe!#REF!</definedName>
    <definedName name="B_ALCL" localSheetId="10">OFFSET(#REF!,0,0,COUNT((#REF!))+1)</definedName>
    <definedName name="B_ALCL">OFFSET('[1]GAGE R&amp;R variabel'!$AD$129,0,0,COUNT(('[1]GAGE R&amp;R variabel'!$T$129:$T$138))+1)</definedName>
    <definedName name="B_ALCL_10">OFFSET('[3]GAGE R_R variabel'!$AD$129,0,0,COUNT(('[3]GAGE R_R variabel'!$T$129:$T$138))+1)</definedName>
    <definedName name="B_ALCL_11">OFFSET('[3]GAGE R_R variabel'!$AD$129,0,0,COUNT(('[3]GAGE R_R variabel'!$T$129:$T$138))+1)</definedName>
    <definedName name="B_ALCL_12">OFFSET('[3]GAGE R_R variabel'!$AD$129,0,0,COUNT(('[3]GAGE R_R variabel'!$T$129:$T$138))+1)</definedName>
    <definedName name="B_ALCL_13">OFFSET('[3]GAGE R_R variabel'!$AD$129,0,0,COUNT(('[3]GAGE R_R variabel'!$T$129:$T$138))+1)</definedName>
    <definedName name="B_ALCL_14">OFFSET('[3]GAGE R_R variabel'!$AD$129,0,0,COUNT(('[3]GAGE R_R variabel'!$T$129:$T$138))+1)</definedName>
    <definedName name="B_ALCL_17">OFFSET('[3]GAGE R_R variabel'!$AD$129,0,0,COUNT(('[3]GAGE R_R variabel'!$T$129:$T$138))+1)</definedName>
    <definedName name="B_ALCL_19">OFFSET('[3]GAGE R_R variabel'!$AD$129,0,0,COUNT(('[3]GAGE R_R variabel'!$T$129:$T$138))+1)</definedName>
    <definedName name="B_ALCL_2">OFFSET('[4]GAGE R_R variabel'!$AD$129,0,0,COUNT(('[4]GAGE R_R variabel'!$T$129:$T$138))+1)</definedName>
    <definedName name="B_ALCL_6">OFFSET('[3]GAGE R_R variabel'!$AD$129,0,0,COUNT(('[3]GAGE R_R variabel'!$T$129:$T$138))+1)</definedName>
    <definedName name="B_ALCL_7">OFFSET('[3]GAGE R_R variabel'!$AD$129,0,0,COUNT(('[3]GAGE R_R variabel'!$T$129:$T$138))+1)</definedName>
    <definedName name="B_ALCL_8">OFFSET('[3]GAGE R_R variabel'!$AD$129,0,0,COUNT(('[3]GAGE R_R variabel'!$T$129:$T$138))+1)</definedName>
    <definedName name="B_ALCL_9">OFFSET('[3]GAGE R_R variabel'!$AD$129,0,0,COUNT(('[3]GAGE R_R variabel'!$T$129:$T$138))+1)</definedName>
    <definedName name="B_AUCL" localSheetId="10">OFFSET(#REF!,0,0,COUNT((#REF!))+1)</definedName>
    <definedName name="B_AUCL">OFFSET('[1]GAGE R&amp;R variabel'!$AC$129,0,0,COUNT(('[1]GAGE R&amp;R variabel'!$T$129:$T$138))+1)</definedName>
    <definedName name="B_AUCL_10">OFFSET('[3]GAGE R_R variabel'!$AC$129,0,0,COUNT(('[3]GAGE R_R variabel'!$T$129:$T$138))+1)</definedName>
    <definedName name="B_AUCL_11">OFFSET('[3]GAGE R_R variabel'!$AC$129,0,0,COUNT(('[3]GAGE R_R variabel'!$T$129:$T$138))+1)</definedName>
    <definedName name="B_AUCL_12">OFFSET('[3]GAGE R_R variabel'!$AC$129,0,0,COUNT(('[3]GAGE R_R variabel'!$T$129:$T$138))+1)</definedName>
    <definedName name="B_AUCL_13">OFFSET('[3]GAGE R_R variabel'!$AC$129,0,0,COUNT(('[3]GAGE R_R variabel'!$T$129:$T$138))+1)</definedName>
    <definedName name="B_AUCL_14">OFFSET('[3]GAGE R_R variabel'!$AC$129,0,0,COUNT(('[3]GAGE R_R variabel'!$T$129:$T$138))+1)</definedName>
    <definedName name="B_AUCL_17">OFFSET('[3]GAGE R_R variabel'!$AC$129,0,0,COUNT(('[3]GAGE R_R variabel'!$T$129:$T$138))+1)</definedName>
    <definedName name="B_AUCL_19">OFFSET('[3]GAGE R_R variabel'!$AC$129,0,0,COUNT(('[3]GAGE R_R variabel'!$T$129:$T$138))+1)</definedName>
    <definedName name="B_AUCL_2">OFFSET('[4]GAGE R_R variabel'!$AC$129,0,0,COUNT(('[4]GAGE R_R variabel'!$T$129:$T$138))+1)</definedName>
    <definedName name="B_AUCL_6">OFFSET('[3]GAGE R_R variabel'!$AC$129,0,0,COUNT(('[3]GAGE R_R variabel'!$T$129:$T$138))+1)</definedName>
    <definedName name="B_AUCL_7">OFFSET('[3]GAGE R_R variabel'!$AC$129,0,0,COUNT(('[3]GAGE R_R variabel'!$T$129:$T$138))+1)</definedName>
    <definedName name="B_AUCL_8">OFFSET('[3]GAGE R_R variabel'!$AC$129,0,0,COUNT(('[3]GAGE R_R variabel'!$T$129:$T$138))+1)</definedName>
    <definedName name="B_AUCL_9">OFFSET('[3]GAGE R_R variabel'!$AC$129,0,0,COUNT(('[3]GAGE R_R variabel'!$T$129:$T$138))+1)</definedName>
    <definedName name="B_Ave" localSheetId="10">OFFSET(#REF!,9-COUNT(#REF!),0,COUNT(#REF!)+COUNT(#REF!)+1)</definedName>
    <definedName name="B_Ave">OFFSET('[1]GAGE R&amp;R variabel'!$Z$119,9-COUNT('[1]GAGE R&amp;R variabel'!$Y$119:$Y$128),0,COUNT('[1]GAGE R&amp;R variabel'!$Y$119:$Y$128)+COUNT('[1]GAGE R&amp;R variabel'!$Z$129:$Z$138)+1)</definedName>
    <definedName name="B_Ave_10">OFFSET('[3]GAGE R_R variabel'!$Z$119,9-COUNT('[3]GAGE R_R variabel'!$Y$119:$Y$128),0,COUNT('[3]GAGE R_R variabel'!$Y$119:$Y$128)+COUNT('[3]GAGE R_R variabel'!$Z$129:$Z$138)+1)</definedName>
    <definedName name="B_Ave_11">OFFSET('[3]GAGE R_R variabel'!$Z$119,9-COUNT('[3]GAGE R_R variabel'!$Y$119:$Y$128),0,COUNT('[3]GAGE R_R variabel'!$Y$119:$Y$128)+COUNT('[3]GAGE R_R variabel'!$Z$129:$Z$138)+1)</definedName>
    <definedName name="B_Ave_12">OFFSET('[3]GAGE R_R variabel'!$Z$119,9-COUNT('[3]GAGE R_R variabel'!$Y$119:$Y$128),0,COUNT('[3]GAGE R_R variabel'!$Y$119:$Y$128)+COUNT('[3]GAGE R_R variabel'!$Z$129:$Z$138)+1)</definedName>
    <definedName name="B_Ave_13">OFFSET('[3]GAGE R_R variabel'!$Z$119,9-COUNT('[3]GAGE R_R variabel'!$Y$119:$Y$128),0,COUNT('[3]GAGE R_R variabel'!$Y$119:$Y$128)+COUNT('[3]GAGE R_R variabel'!$Z$129:$Z$138)+1)</definedName>
    <definedName name="B_Ave_14">OFFSET('[3]GAGE R_R variabel'!$Z$119,9-COUNT('[3]GAGE R_R variabel'!$Y$119:$Y$128),0,COUNT('[3]GAGE R_R variabel'!$Y$119:$Y$128)+COUNT('[3]GAGE R_R variabel'!$Z$129:$Z$138)+1)</definedName>
    <definedName name="B_Ave_17">OFFSET('[3]GAGE R_R variabel'!$Z$119,9-COUNT('[3]GAGE R_R variabel'!$Y$119:$Y$128),0,COUNT('[3]GAGE R_R variabel'!$Y$119:$Y$128)+COUNT('[3]GAGE R_R variabel'!$Z$129:$Z$138)+1)</definedName>
    <definedName name="B_Ave_19">OFFSET('[3]GAGE R_R variabel'!$Z$119,9-COUNT('[3]GAGE R_R variabel'!$Y$119:$Y$128),0,COUNT('[3]GAGE R_R variabel'!$Y$119:$Y$128)+COUNT('[3]GAGE R_R variabel'!$Z$129:$Z$138)+1)</definedName>
    <definedName name="B_Ave_2">OFFSET('[4]GAGE R_R variabel'!$Z$119,9-COUNT('[4]GAGE R_R variabel'!$Y$119:$Y$128),0,COUNT('[4]GAGE R_R variabel'!$Y$119:$Y$128)+COUNT('[4]GAGE R_R variabel'!$Z$129:$Z$138)+1)</definedName>
    <definedName name="B_Ave_6">OFFSET('[3]GAGE R_R variabel'!$Z$119,9-COUNT('[3]GAGE R_R variabel'!$Y$119:$Y$128),0,COUNT('[3]GAGE R_R variabel'!$Y$119:$Y$128)+COUNT('[3]GAGE R_R variabel'!$Z$129:$Z$138)+1)</definedName>
    <definedName name="B_Ave_7">OFFSET('[3]GAGE R_R variabel'!$Z$119,9-COUNT('[3]GAGE R_R variabel'!$Y$119:$Y$128),0,COUNT('[3]GAGE R_R variabel'!$Y$119:$Y$128)+COUNT('[3]GAGE R_R variabel'!$Z$129:$Z$138)+1)</definedName>
    <definedName name="B_Ave_8">OFFSET('[3]GAGE R_R variabel'!$Z$119,9-COUNT('[3]GAGE R_R variabel'!$Y$119:$Y$128),0,COUNT('[3]GAGE R_R variabel'!$Y$119:$Y$128)+COUNT('[3]GAGE R_R variabel'!$Z$129:$Z$138)+1)</definedName>
    <definedName name="B_Ave_9">OFFSET('[3]GAGE R_R variabel'!$Z$119,9-COUNT('[3]GAGE R_R variabel'!$Y$119:$Y$128),0,COUNT('[3]GAGE R_R variabel'!$Y$119:$Y$128)+COUNT('[3]GAGE R_R variabel'!$Z$129:$Z$138)+1)</definedName>
    <definedName name="B_Range" localSheetId="10">OFFSET(#REF!,9-COUNT(#REF!),0,COUNT(#REF!)+COUNT(#REF!)+1)</definedName>
    <definedName name="B_Range">OFFSET('[1]GAGE R&amp;R variabel'!$T$119,9-COUNT('[1]GAGE R&amp;R variabel'!$S$119:$S$128),0,COUNT('[1]GAGE R&amp;R variabel'!$S$119:$S$128)+COUNT('[1]GAGE R&amp;R variabel'!$T$129:$T$138)+1)</definedName>
    <definedName name="B_Range_10">OFFSET('[3]GAGE R_R variabel'!$T$119,9-COUNT('[3]GAGE R_R variabel'!$S$119:$S$128),0,COUNT('[3]GAGE R_R variabel'!$S$119:$S$128)+COUNT('[3]GAGE R_R variabel'!$T$129:$T$138)+1)</definedName>
    <definedName name="B_Range_11">OFFSET('[3]GAGE R_R variabel'!$T$119,9-COUNT('[3]GAGE R_R variabel'!$S$119:$S$128),0,COUNT('[3]GAGE R_R variabel'!$S$119:$S$128)+COUNT('[3]GAGE R_R variabel'!$T$129:$T$138)+1)</definedName>
    <definedName name="B_Range_12">OFFSET('[3]GAGE R_R variabel'!$T$119,9-COUNT('[3]GAGE R_R variabel'!$S$119:$S$128),0,COUNT('[3]GAGE R_R variabel'!$S$119:$S$128)+COUNT('[3]GAGE R_R variabel'!$T$129:$T$138)+1)</definedName>
    <definedName name="B_Range_13">OFFSET('[3]GAGE R_R variabel'!$T$119,9-COUNT('[3]GAGE R_R variabel'!$S$119:$S$128),0,COUNT('[3]GAGE R_R variabel'!$S$119:$S$128)+COUNT('[3]GAGE R_R variabel'!$T$129:$T$138)+1)</definedName>
    <definedName name="B_Range_14">OFFSET('[3]GAGE R_R variabel'!$T$119,9-COUNT('[3]GAGE R_R variabel'!$S$119:$S$128),0,COUNT('[3]GAGE R_R variabel'!$S$119:$S$128)+COUNT('[3]GAGE R_R variabel'!$T$129:$T$138)+1)</definedName>
    <definedName name="B_Range_17">OFFSET('[3]GAGE R_R variabel'!$T$119,9-COUNT('[3]GAGE R_R variabel'!$S$119:$S$128),0,COUNT('[3]GAGE R_R variabel'!$S$119:$S$128)+COUNT('[3]GAGE R_R variabel'!$T$129:$T$138)+1)</definedName>
    <definedName name="B_Range_19">OFFSET('[3]GAGE R_R variabel'!$T$119,9-COUNT('[3]GAGE R_R variabel'!$S$119:$S$128),0,COUNT('[3]GAGE R_R variabel'!$S$119:$S$128)+COUNT('[3]GAGE R_R variabel'!$T$129:$T$138)+1)</definedName>
    <definedName name="B_Range_2">OFFSET('[4]GAGE R_R variabel'!$T$119,9-COUNT('[4]GAGE R_R variabel'!$S$119:$S$128),0,COUNT('[4]GAGE R_R variabel'!$S$119:$S$128)+COUNT('[4]GAGE R_R variabel'!$T$129:$T$138)+1)</definedName>
    <definedName name="B_Range_6">OFFSET('[3]GAGE R_R variabel'!$T$119,9-COUNT('[3]GAGE R_R variabel'!$S$119:$S$128),0,COUNT('[3]GAGE R_R variabel'!$S$119:$S$128)+COUNT('[3]GAGE R_R variabel'!$T$129:$T$138)+1)</definedName>
    <definedName name="B_Range_7">OFFSET('[3]GAGE R_R variabel'!$T$119,9-COUNT('[3]GAGE R_R variabel'!$S$119:$S$128),0,COUNT('[3]GAGE R_R variabel'!$S$119:$S$128)+COUNT('[3]GAGE R_R variabel'!$T$129:$T$138)+1)</definedName>
    <definedName name="B_Range_8">OFFSET('[3]GAGE R_R variabel'!$T$119,9-COUNT('[3]GAGE R_R variabel'!$S$119:$S$128),0,COUNT('[3]GAGE R_R variabel'!$S$119:$S$128)+COUNT('[3]GAGE R_R variabel'!$T$129:$T$138)+1)</definedName>
    <definedName name="B_Range_9">OFFSET('[3]GAGE R_R variabel'!$T$119,9-COUNT('[3]GAGE R_R variabel'!$S$119:$S$128),0,COUNT('[3]GAGE R_R variabel'!$S$119:$S$128)+COUNT('[3]GAGE R_R variabel'!$T$129:$T$138)+1)</definedName>
    <definedName name="B_Rbar" localSheetId="10">OFFSET(#REF!,0,0,COUNT((#REF!))+1)</definedName>
    <definedName name="B_Rbar">OFFSET('[1]GAGE R&amp;R variabel'!$V$129,0,0,COUNT(('[1]GAGE R&amp;R variabel'!$T$129:$T$138))+1)</definedName>
    <definedName name="B_Rbar_10">OFFSET('[3]GAGE R_R variabel'!$V$129,0,0,COUNT(('[3]GAGE R_R variabel'!$T$129:$T$138))+1)</definedName>
    <definedName name="B_Rbar_11">OFFSET('[3]GAGE R_R variabel'!$V$129,0,0,COUNT(('[3]GAGE R_R variabel'!$T$129:$T$138))+1)</definedName>
    <definedName name="B_Rbar_12">OFFSET('[3]GAGE R_R variabel'!$V$129,0,0,COUNT(('[3]GAGE R_R variabel'!$T$129:$T$138))+1)</definedName>
    <definedName name="B_Rbar_13">OFFSET('[3]GAGE R_R variabel'!$V$129,0,0,COUNT(('[3]GAGE R_R variabel'!$T$129:$T$138))+1)</definedName>
    <definedName name="B_Rbar_14">OFFSET('[3]GAGE R_R variabel'!$V$129,0,0,COUNT(('[3]GAGE R_R variabel'!$T$129:$T$138))+1)</definedName>
    <definedName name="B_Rbar_17">OFFSET('[3]GAGE R_R variabel'!$V$129,0,0,COUNT(('[3]GAGE R_R variabel'!$T$129:$T$138))+1)</definedName>
    <definedName name="B_Rbar_19">OFFSET('[3]GAGE R_R variabel'!$V$129,0,0,COUNT(('[3]GAGE R_R variabel'!$T$129:$T$138))+1)</definedName>
    <definedName name="B_Rbar_2">OFFSET('[4]GAGE R_R variabel'!$V$129,0,0,COUNT(('[4]GAGE R_R variabel'!$T$129:$T$138))+1)</definedName>
    <definedName name="B_Rbar_6">OFFSET('[3]GAGE R_R variabel'!$V$129,0,0,COUNT(('[3]GAGE R_R variabel'!$T$129:$T$138))+1)</definedName>
    <definedName name="B_Rbar_7">OFFSET('[3]GAGE R_R variabel'!$V$129,0,0,COUNT(('[3]GAGE R_R variabel'!$T$129:$T$138))+1)</definedName>
    <definedName name="B_Rbar_8">OFFSET('[3]GAGE R_R variabel'!$V$129,0,0,COUNT(('[3]GAGE R_R variabel'!$T$129:$T$138))+1)</definedName>
    <definedName name="B_Rbar_9">OFFSET('[3]GAGE R_R variabel'!$V$129,0,0,COUNT(('[3]GAGE R_R variabel'!$T$129:$T$138))+1)</definedName>
    <definedName name="B_RUCL" localSheetId="10">OFFSET(#REF!,0,0,COUNT((#REF!))+1)</definedName>
    <definedName name="B_RUCL">OFFSET('[1]GAGE R&amp;R variabel'!$W$129,0,0,COUNT(('[1]GAGE R&amp;R variabel'!$T$129:$T$138))+1)</definedName>
    <definedName name="B_RUCL_10">OFFSET('[3]GAGE R_R variabel'!$W$129,0,0,COUNT(('[3]GAGE R_R variabel'!$T$129:$T$138))+1)</definedName>
    <definedName name="B_RUCL_11">OFFSET('[3]GAGE R_R variabel'!$W$129,0,0,COUNT(('[3]GAGE R_R variabel'!$T$129:$T$138))+1)</definedName>
    <definedName name="B_RUCL_12">OFFSET('[3]GAGE R_R variabel'!$W$129,0,0,COUNT(('[3]GAGE R_R variabel'!$T$129:$T$138))+1)</definedName>
    <definedName name="B_RUCL_13">OFFSET('[3]GAGE R_R variabel'!$W$129,0,0,COUNT(('[3]GAGE R_R variabel'!$T$129:$T$138))+1)</definedName>
    <definedName name="B_RUCL_14">OFFSET('[3]GAGE R_R variabel'!$W$129,0,0,COUNT(('[3]GAGE R_R variabel'!$T$129:$T$138))+1)</definedName>
    <definedName name="B_RUCL_17">OFFSET('[3]GAGE R_R variabel'!$W$129,0,0,COUNT(('[3]GAGE R_R variabel'!$T$129:$T$138))+1)</definedName>
    <definedName name="B_RUCL_19">OFFSET('[3]GAGE R_R variabel'!$W$129,0,0,COUNT(('[3]GAGE R_R variabel'!$T$129:$T$138))+1)</definedName>
    <definedName name="B_RUCL_2">OFFSET('[4]GAGE R_R variabel'!$W$129,0,0,COUNT(('[4]GAGE R_R variabel'!$T$129:$T$138))+1)</definedName>
    <definedName name="B_RUCL_6">OFFSET('[3]GAGE R_R variabel'!$W$129,0,0,COUNT(('[3]GAGE R_R variabel'!$T$129:$T$138))+1)</definedName>
    <definedName name="B_RUCL_7">OFFSET('[3]GAGE R_R variabel'!$W$129,0,0,COUNT(('[3]GAGE R_R variabel'!$T$129:$T$138))+1)</definedName>
    <definedName name="B_RUCL_8">OFFSET('[3]GAGE R_R variabel'!$W$129,0,0,COUNT(('[3]GAGE R_R variabel'!$T$129:$T$138))+1)</definedName>
    <definedName name="B_RUCL_9">OFFSET('[3]GAGE R_R variabel'!$W$129,0,0,COUNT(('[3]GAGE R_R variabel'!$T$129:$T$138))+1)</definedName>
    <definedName name="B_Xbar" localSheetId="10">OFFSET(#REF!,0,0,COUNT((#REF!))+1)</definedName>
    <definedName name="B_Xbar">OFFSET('[1]GAGE R&amp;R variabel'!$AB$129,0,0,COUNT(('[1]GAGE R&amp;R variabel'!$T$129:$T$138))+1)</definedName>
    <definedName name="B_Xbar_10">OFFSET('[3]GAGE R_R variabel'!$AB$129,0,0,COUNT(('[3]GAGE R_R variabel'!$T$129:$T$138))+1)</definedName>
    <definedName name="B_Xbar_11">OFFSET('[3]GAGE R_R variabel'!$AB$129,0,0,COUNT(('[3]GAGE R_R variabel'!$T$129:$T$138))+1)</definedName>
    <definedName name="B_Xbar_12">OFFSET('[3]GAGE R_R variabel'!$AB$129,0,0,COUNT(('[3]GAGE R_R variabel'!$T$129:$T$138))+1)</definedName>
    <definedName name="B_Xbar_13">OFFSET('[3]GAGE R_R variabel'!$AB$129,0,0,COUNT(('[3]GAGE R_R variabel'!$T$129:$T$138))+1)</definedName>
    <definedName name="B_Xbar_14">OFFSET('[3]GAGE R_R variabel'!$AB$129,0,0,COUNT(('[3]GAGE R_R variabel'!$T$129:$T$138))+1)</definedName>
    <definedName name="B_Xbar_17">OFFSET('[3]GAGE R_R variabel'!$AB$129,0,0,COUNT(('[3]GAGE R_R variabel'!$T$129:$T$138))+1)</definedName>
    <definedName name="B_Xbar_19">OFFSET('[3]GAGE R_R variabel'!$AB$129,0,0,COUNT(('[3]GAGE R_R variabel'!$T$129:$T$138))+1)</definedName>
    <definedName name="B_Xbar_2">OFFSET('[4]GAGE R_R variabel'!$AB$129,0,0,COUNT(('[4]GAGE R_R variabel'!$T$129:$T$138))+1)</definedName>
    <definedName name="B_Xbar_6">OFFSET('[3]GAGE R_R variabel'!$AB$129,0,0,COUNT(('[3]GAGE R_R variabel'!$T$129:$T$138))+1)</definedName>
    <definedName name="B_Xbar_7">OFFSET('[3]GAGE R_R variabel'!$AB$129,0,0,COUNT(('[3]GAGE R_R variabel'!$T$129:$T$138))+1)</definedName>
    <definedName name="B_Xbar_8">OFFSET('[3]GAGE R_R variabel'!$AB$129,0,0,COUNT(('[3]GAGE R_R variabel'!$T$129:$T$138))+1)</definedName>
    <definedName name="B_Xbar_9">OFFSET('[3]GAGE R_R variabel'!$AB$129,0,0,COUNT(('[3]GAGE R_R variabel'!$T$129:$T$138))+1)</definedName>
    <definedName name="B1_Ave" localSheetId="10">OFFSET(#REF!,0,0,COUNT(#REF!))</definedName>
    <definedName name="B1_Ave">OFFSET('[1]GAGE R&amp;R variabel'!$Z$129:$Z$138,0,0,COUNT('[1]GAGE R&amp;R variabel'!$Z$129:$Z$138))</definedName>
    <definedName name="B1_Ave_10">OFFSET('[3]GAGE R_R variabel'!$Z$129:$Z$138,0,0,COUNT('[3]GAGE R_R variabel'!$Z$129:$Z$138))</definedName>
    <definedName name="B1_Ave_11">OFFSET('[3]GAGE R_R variabel'!$Z$129:$Z$138,0,0,COUNT('[3]GAGE R_R variabel'!$Z$129:$Z$138))</definedName>
    <definedName name="B1_Ave_12">OFFSET('[3]GAGE R_R variabel'!$Z$129:$Z$138,0,0,COUNT('[3]GAGE R_R variabel'!$Z$129:$Z$138))</definedName>
    <definedName name="B1_Ave_13">OFFSET('[3]GAGE R_R variabel'!$Z$129:$Z$138,0,0,COUNT('[3]GAGE R_R variabel'!$Z$129:$Z$138))</definedName>
    <definedName name="B1_Ave_14">OFFSET('[3]GAGE R_R variabel'!$Z$129:$Z$138,0,0,COUNT('[3]GAGE R_R variabel'!$Z$129:$Z$138))</definedName>
    <definedName name="B1_Ave_17">OFFSET('[3]GAGE R_R variabel'!$Z$129:$Z$138,0,0,COUNT('[3]GAGE R_R variabel'!$Z$129:$Z$138))</definedName>
    <definedName name="B1_Ave_19">OFFSET('[3]GAGE R_R variabel'!$Z$129:$Z$138,0,0,COUNT('[3]GAGE R_R variabel'!$Z$129:$Z$138))</definedName>
    <definedName name="B1_Ave_2">OFFSET('[4]GAGE R_R variabel'!$Z$129:$Z$138,0,0,COUNT('[4]GAGE R_R variabel'!$Z$129:$Z$138))</definedName>
    <definedName name="B1_Ave_6">OFFSET('[3]GAGE R_R variabel'!$Z$129:$Z$138,0,0,COUNT('[3]GAGE R_R variabel'!$Z$129:$Z$138))</definedName>
    <definedName name="B1_Ave_7">OFFSET('[3]GAGE R_R variabel'!$Z$129:$Z$138,0,0,COUNT('[3]GAGE R_R variabel'!$Z$129:$Z$138))</definedName>
    <definedName name="B1_Ave_8">OFFSET('[3]GAGE R_R variabel'!$Z$129:$Z$138,0,0,COUNT('[3]GAGE R_R variabel'!$Z$129:$Z$138))</definedName>
    <definedName name="B1_Ave_9">OFFSET('[3]GAGE R_R variabel'!$Z$129:$Z$138,0,0,COUNT('[3]GAGE R_R variabel'!$Z$129:$Z$138))</definedName>
    <definedName name="B1_Range" localSheetId="10">#REF!</definedName>
    <definedName name="B1_Range">'[1]GAGE R&amp;R variabel'!$Z$129:$Z$138</definedName>
    <definedName name="B1_Range_10">'[3]GAGE R_R variabel'!$Z$129:$Z$138</definedName>
    <definedName name="B1_Range_11">'[3]GAGE R_R variabel'!$Z$129:$Z$138</definedName>
    <definedName name="B1_Range_12">'[3]GAGE R_R variabel'!$Z$129:$Z$138</definedName>
    <definedName name="B1_Range_13">'[3]GAGE R_R variabel'!$Z$129:$Z$138</definedName>
    <definedName name="B1_Range_14">'[3]GAGE R_R variabel'!$Z$129:$Z$138</definedName>
    <definedName name="B1_Range_17">'[3]GAGE R_R variabel'!$Z$129:$Z$138</definedName>
    <definedName name="B1_Range_19">'[3]GAGE R_R variabel'!$Z$129:$Z$138</definedName>
    <definedName name="B1_Range_2">'[4]GAGE R_R variabel'!$Z$129:$Z$138</definedName>
    <definedName name="B1_Range_6">'[3]GAGE R_R variabel'!$Z$129:$Z$138</definedName>
    <definedName name="B1_Range_7">'[3]GAGE R_R variabel'!$Z$129:$Z$138</definedName>
    <definedName name="B1_Range_8">'[3]GAGE R_R variabel'!$Z$129:$Z$138</definedName>
    <definedName name="B1_Range_9">'[3]GAGE R_R variabel'!$Z$129:$Z$138</definedName>
    <definedName name="BALTPULL" localSheetId="15">[6]!BALTPULL</definedName>
    <definedName name="BALTPULL">[6]!BALTPULL</definedName>
    <definedName name="BALTRET" localSheetId="15">[6]!BALTRET</definedName>
    <definedName name="BALTRET">[6]!BALTRET</definedName>
    <definedName name="Bins">#REF!</definedName>
    <definedName name="Bx_Range" localSheetId="10">IF(ISNUMBER(#REF!),OFFSET(#REF!,0,0,COUNT(#REF!)),#REF!),#REF!</definedName>
    <definedName name="Bx_Range">IF(ISNUMBER('[1]GAGE R&amp;R variabel'!$T$129),OFFSET('[1]GAGE R&amp;R variabel'!$R$129,0,0,COUNT('[1]GAGE R&amp;R variabel'!$T$129:$T$138)),'[1]GAGE R&amp;R variabel'!$R$151),'[1]GAGE R&amp;R variabel'!$R$150</definedName>
    <definedName name="Bx_Range_10">IF(ISNUMBER('[3]GAGE R_R variabel'!$T$129),OFFSET('[3]GAGE R_R variabel'!$R$129,0,0,COUNT('[3]GAGE R_R variabel'!$T$129:$T$138)),'[3]GAGE R_R variabel'!$R$151),'[3]GAGE R_R variabel'!$R$150</definedName>
    <definedName name="Bx_Range_11">IF(ISNUMBER('[3]GAGE R_R variabel'!$T$129),OFFSET('[3]GAGE R_R variabel'!$R$129,0,0,COUNT('[3]GAGE R_R variabel'!$T$129:$T$138)),'[3]GAGE R_R variabel'!$R$151),'[3]GAGE R_R variabel'!$R$150</definedName>
    <definedName name="Bx_Range_12">IF(ISNUMBER('[3]GAGE R_R variabel'!$T$129),OFFSET('[3]GAGE R_R variabel'!$R$129,0,0,COUNT('[3]GAGE R_R variabel'!$T$129:$T$138)),'[3]GAGE R_R variabel'!$R$151),'[3]GAGE R_R variabel'!$R$150</definedName>
    <definedName name="Bx_Range_13">IF(ISNUMBER('[3]GAGE R_R variabel'!$T$129),OFFSET('[3]GAGE R_R variabel'!$R$129,0,0,COUNT('[3]GAGE R_R variabel'!$T$129:$T$138)),'[3]GAGE R_R variabel'!$R$151),'[3]GAGE R_R variabel'!$R$150</definedName>
    <definedName name="Bx_Range_14">IF(ISNUMBER('[3]GAGE R_R variabel'!$T$129),OFFSET('[3]GAGE R_R variabel'!$R$129,0,0,COUNT('[3]GAGE R_R variabel'!$T$129:$T$138)),'[3]GAGE R_R variabel'!$R$151),'[3]GAGE R_R variabel'!$R$150</definedName>
    <definedName name="Bx_Range_17">IF(ISNUMBER('[3]GAGE R_R variabel'!$T$129),OFFSET('[3]GAGE R_R variabel'!$R$129,0,0,COUNT('[3]GAGE R_R variabel'!$T$129:$T$138)),'[3]GAGE R_R variabel'!$R$151),'[3]GAGE R_R variabel'!$R$150</definedName>
    <definedName name="Bx_Range_19">IF(ISNUMBER('[3]GAGE R_R variabel'!$T$129),OFFSET('[3]GAGE R_R variabel'!$R$129,0,0,COUNT('[3]GAGE R_R variabel'!$T$129:$T$138)),'[3]GAGE R_R variabel'!$R$151),'[3]GAGE R_R variabel'!$R$150</definedName>
    <definedName name="Bx_Range_2">IF(ISNUMBER('[4]GAGE R_R variabel'!$T$129),OFFSET('[4]GAGE R_R variabel'!$R$129,0,0,COUNT('[4]GAGE R_R variabel'!$T$129:$T$138)),'[4]GAGE R_R variabel'!$R$151),'[4]GAGE R_R variabel'!$R$150</definedName>
    <definedName name="Bx_Range_6">IF(ISNUMBER('[3]GAGE R_R variabel'!$T$129),OFFSET('[3]GAGE R_R variabel'!$R$129,0,0,COUNT('[3]GAGE R_R variabel'!$T$129:$T$138)),'[3]GAGE R_R variabel'!$R$151),'[3]GAGE R_R variabel'!$R$150</definedName>
    <definedName name="Bx_Range_7">IF(ISNUMBER('[3]GAGE R_R variabel'!$T$129),OFFSET('[3]GAGE R_R variabel'!$R$129,0,0,COUNT('[3]GAGE R_R variabel'!$T$129:$T$138)),'[3]GAGE R_R variabel'!$R$151),'[3]GAGE R_R variabel'!$R$150</definedName>
    <definedName name="Bx_Range_8">IF(ISNUMBER('[3]GAGE R_R variabel'!$T$129),OFFSET('[3]GAGE R_R variabel'!$R$129,0,0,COUNT('[3]GAGE R_R variabel'!$T$129:$T$138)),'[3]GAGE R_R variabel'!$R$151),'[3]GAGE R_R variabel'!$R$150</definedName>
    <definedName name="Bx_Range_9">IF(ISNUMBER('[3]GAGE R_R variabel'!$T$129),OFFSET('[3]GAGE R_R variabel'!$R$129,0,0,COUNT('[3]GAGE R_R variabel'!$T$129:$T$138)),'[3]GAGE R_R variabel'!$R$151),'[3]GAGE R_R variabel'!$R$150</definedName>
    <definedName name="C_ALCL" localSheetId="10">OFFSET(#REF!,0,0,COUNT((#REF!))+1)</definedName>
    <definedName name="C_ALCL">OFFSET('[1]GAGE R&amp;R variabel'!$AD$139,0,0,COUNT(('[1]GAGE R&amp;R variabel'!$U$139:$U$148))+1)</definedName>
    <definedName name="C_ALCL_10">OFFSET('[3]GAGE R_R variabel'!$AD$139,0,0,COUNT(('[3]GAGE R_R variabel'!$U$139:$U$148))+1)</definedName>
    <definedName name="C_ALCL_11">OFFSET('[3]GAGE R_R variabel'!$AD$139,0,0,COUNT(('[3]GAGE R_R variabel'!$U$139:$U$148))+1)</definedName>
    <definedName name="C_ALCL_12">OFFSET('[3]GAGE R_R variabel'!$AD$139,0,0,COUNT(('[3]GAGE R_R variabel'!$U$139:$U$148))+1)</definedName>
    <definedName name="C_ALCL_13">OFFSET('[3]GAGE R_R variabel'!$AD$139,0,0,COUNT(('[3]GAGE R_R variabel'!$U$139:$U$148))+1)</definedName>
    <definedName name="C_ALCL_14">OFFSET('[3]GAGE R_R variabel'!$AD$139,0,0,COUNT(('[3]GAGE R_R variabel'!$U$139:$U$148))+1)</definedName>
    <definedName name="C_ALCL_17">OFFSET('[3]GAGE R_R variabel'!$AD$139,0,0,COUNT(('[3]GAGE R_R variabel'!$U$139:$U$148))+1)</definedName>
    <definedName name="C_ALCL_19">OFFSET('[3]GAGE R_R variabel'!$AD$139,0,0,COUNT(('[3]GAGE R_R variabel'!$U$139:$U$148))+1)</definedName>
    <definedName name="C_ALCL_2">OFFSET('[4]GAGE R_R variabel'!$AD$139,0,0,COUNT(('[4]GAGE R_R variabel'!$U$139:$U$148))+1)</definedName>
    <definedName name="C_ALCL_6">OFFSET('[3]GAGE R_R variabel'!$AD$139,0,0,COUNT(('[3]GAGE R_R variabel'!$U$139:$U$148))+1)</definedName>
    <definedName name="C_ALCL_7">OFFSET('[3]GAGE R_R variabel'!$AD$139,0,0,COUNT(('[3]GAGE R_R variabel'!$U$139:$U$148))+1)</definedName>
    <definedName name="C_ALCL_8">OFFSET('[3]GAGE R_R variabel'!$AD$139,0,0,COUNT(('[3]GAGE R_R variabel'!$U$139:$U$148))+1)</definedName>
    <definedName name="C_ALCL_9">OFFSET('[3]GAGE R_R variabel'!$AD$139,0,0,COUNT(('[3]GAGE R_R variabel'!$U$139:$U$148))+1)</definedName>
    <definedName name="C_AUCL" localSheetId="10">OFFSET(#REF!,0,0,COUNT((#REF!))+1)</definedName>
    <definedName name="C_AUCL">OFFSET('[1]GAGE R&amp;R variabel'!$AC$139,0,0,COUNT(('[1]GAGE R&amp;R variabel'!$U$139:$U$148))+1)</definedName>
    <definedName name="C_AUCL_10">OFFSET('[3]GAGE R_R variabel'!$AC$139,0,0,COUNT(('[3]GAGE R_R variabel'!$U$139:$U$148))+1)</definedName>
    <definedName name="C_AUCL_11">OFFSET('[3]GAGE R_R variabel'!$AC$139,0,0,COUNT(('[3]GAGE R_R variabel'!$U$139:$U$148))+1)</definedName>
    <definedName name="C_AUCL_12">OFFSET('[3]GAGE R_R variabel'!$AC$139,0,0,COUNT(('[3]GAGE R_R variabel'!$U$139:$U$148))+1)</definedName>
    <definedName name="C_AUCL_13">OFFSET('[3]GAGE R_R variabel'!$AC$139,0,0,COUNT(('[3]GAGE R_R variabel'!$U$139:$U$148))+1)</definedName>
    <definedName name="C_AUCL_14">OFFSET('[3]GAGE R_R variabel'!$AC$139,0,0,COUNT(('[3]GAGE R_R variabel'!$U$139:$U$148))+1)</definedName>
    <definedName name="C_AUCL_17">OFFSET('[3]GAGE R_R variabel'!$AC$139,0,0,COUNT(('[3]GAGE R_R variabel'!$U$139:$U$148))+1)</definedName>
    <definedName name="C_AUCL_19">OFFSET('[3]GAGE R_R variabel'!$AC$139,0,0,COUNT(('[3]GAGE R_R variabel'!$U$139:$U$148))+1)</definedName>
    <definedName name="C_AUCL_2">OFFSET('[4]GAGE R_R variabel'!$AC$139,0,0,COUNT(('[4]GAGE R_R variabel'!$U$139:$U$148))+1)</definedName>
    <definedName name="C_AUCL_6">OFFSET('[3]GAGE R_R variabel'!$AC$139,0,0,COUNT(('[3]GAGE R_R variabel'!$U$139:$U$148))+1)</definedName>
    <definedName name="C_AUCL_7">OFFSET('[3]GAGE R_R variabel'!$AC$139,0,0,COUNT(('[3]GAGE R_R variabel'!$U$139:$U$148))+1)</definedName>
    <definedName name="C_AUCL_8">OFFSET('[3]GAGE R_R variabel'!$AC$139,0,0,COUNT(('[3]GAGE R_R variabel'!$U$139:$U$148))+1)</definedName>
    <definedName name="C_AUCL_9">OFFSET('[3]GAGE R_R variabel'!$AC$139,0,0,COUNT(('[3]GAGE R_R variabel'!$U$139:$U$148))+1)</definedName>
    <definedName name="C_Ave" localSheetId="10">OFFSET(#REF!,18-COUNT(#REF!)-COUNT(#REF!),0,COUNT(#REF!)+COUNT(#REF!)+COUNT(#REF!)+2)</definedName>
    <definedName name="C_Ave">OFFSET('[1]GAGE R&amp;R variabel'!$AA$119,18-COUNT('[1]GAGE R&amp;R variabel'!$Y$119:$Y$128)-COUNT('[1]GAGE R&amp;R variabel'!$Z$129:$Z$138),0,COUNT('[1]GAGE R&amp;R variabel'!$Y$119:$Y$128)+COUNT('[1]GAGE R&amp;R variabel'!$Z$129:$Z$139)+COUNT('[1]GAGE R&amp;R variabel'!$AA$139:$AA$148)+2)</definedName>
    <definedName name="C_Ave_10">OFFSET('[3]GAGE R_R variabel'!$AA$119,18-COUNT('[3]GAGE R_R variabel'!$Y$119:$Y$128)-COUNT('[3]GAGE R_R variabel'!$Z$129:$Z$138),0,COUNT('[3]GAGE R_R variabel'!$Y$119:$Y$128)+COUNT('[3]GAGE R_R variabel'!$Z$129:$Z$139)+COUNT('[3]GAGE R_R variabel'!$AA$139:$AA$148)+2)</definedName>
    <definedName name="C_Ave_11">OFFSET('[3]GAGE R_R variabel'!$AA$119,18-COUNT('[3]GAGE R_R variabel'!$Y$119:$Y$128)-COUNT('[3]GAGE R_R variabel'!$Z$129:$Z$138),0,COUNT('[3]GAGE R_R variabel'!$Y$119:$Y$128)+COUNT('[3]GAGE R_R variabel'!$Z$129:$Z$139)+COUNT('[3]GAGE R_R variabel'!$AA$139:$AA$148)+2)</definedName>
    <definedName name="C_Ave_12">OFFSET('[3]GAGE R_R variabel'!$AA$119,18-COUNT('[3]GAGE R_R variabel'!$Y$119:$Y$128)-COUNT('[3]GAGE R_R variabel'!$Z$129:$Z$138),0,COUNT('[3]GAGE R_R variabel'!$Y$119:$Y$128)+COUNT('[3]GAGE R_R variabel'!$Z$129:$Z$139)+COUNT('[3]GAGE R_R variabel'!$AA$139:$AA$148)+2)</definedName>
    <definedName name="C_Ave_13">OFFSET('[3]GAGE R_R variabel'!$AA$119,18-COUNT('[3]GAGE R_R variabel'!$Y$119:$Y$128)-COUNT('[3]GAGE R_R variabel'!$Z$129:$Z$138),0,COUNT('[3]GAGE R_R variabel'!$Y$119:$Y$128)+COUNT('[3]GAGE R_R variabel'!$Z$129:$Z$139)+COUNT('[3]GAGE R_R variabel'!$AA$139:$AA$148)+2)</definedName>
    <definedName name="C_Ave_14">OFFSET('[3]GAGE R_R variabel'!$AA$119,18-COUNT('[3]GAGE R_R variabel'!$Y$119:$Y$128)-COUNT('[3]GAGE R_R variabel'!$Z$129:$Z$138),0,COUNT('[3]GAGE R_R variabel'!$Y$119:$Y$128)+COUNT('[3]GAGE R_R variabel'!$Z$129:$Z$139)+COUNT('[3]GAGE R_R variabel'!$AA$139:$AA$148)+2)</definedName>
    <definedName name="C_Ave_17">OFFSET('[3]GAGE R_R variabel'!$AA$119,18-COUNT('[3]GAGE R_R variabel'!$Y$119:$Y$128)-COUNT('[3]GAGE R_R variabel'!$Z$129:$Z$138),0,COUNT('[3]GAGE R_R variabel'!$Y$119:$Y$128)+COUNT('[3]GAGE R_R variabel'!$Z$129:$Z$139)+COUNT('[3]GAGE R_R variabel'!$AA$139:$AA$148)+2)</definedName>
    <definedName name="C_Ave_19">OFFSET('[3]GAGE R_R variabel'!$AA$119,18-COUNT('[3]GAGE R_R variabel'!$Y$119:$Y$128)-COUNT('[3]GAGE R_R variabel'!$Z$129:$Z$138),0,COUNT('[3]GAGE R_R variabel'!$Y$119:$Y$128)+COUNT('[3]GAGE R_R variabel'!$Z$129:$Z$139)+COUNT('[3]GAGE R_R variabel'!$AA$139:$AA$148)+2)</definedName>
    <definedName name="C_Ave_2">OFFSET('[4]GAGE R_R variabel'!$AA$119,18-COUNT('[4]GAGE R_R variabel'!$Y$119:$Y$128)-COUNT('[4]GAGE R_R variabel'!$Z$129:$Z$138),0,COUNT('[4]GAGE R_R variabel'!$Y$119:$Y$128)+COUNT('[4]GAGE R_R variabel'!$Z$129:$Z$139)+COUNT('[4]GAGE R_R variabel'!$AA$139:$AA$148)+2)</definedName>
    <definedName name="C_Ave_6">OFFSET('[3]GAGE R_R variabel'!$AA$119,18-COUNT('[3]GAGE R_R variabel'!$Y$119:$Y$128)-COUNT('[3]GAGE R_R variabel'!$Z$129:$Z$138),0,COUNT('[3]GAGE R_R variabel'!$Y$119:$Y$128)+COUNT('[3]GAGE R_R variabel'!$Z$129:$Z$139)+COUNT('[3]GAGE R_R variabel'!$AA$139:$AA$148)+2)</definedName>
    <definedName name="C_Ave_7">OFFSET('[3]GAGE R_R variabel'!$AA$119,18-COUNT('[3]GAGE R_R variabel'!$Y$119:$Y$128)-COUNT('[3]GAGE R_R variabel'!$Z$129:$Z$138),0,COUNT('[3]GAGE R_R variabel'!$Y$119:$Y$128)+COUNT('[3]GAGE R_R variabel'!$Z$129:$Z$139)+COUNT('[3]GAGE R_R variabel'!$AA$139:$AA$148)+2)</definedName>
    <definedName name="C_Ave_8">OFFSET('[3]GAGE R_R variabel'!$AA$119,18-COUNT('[3]GAGE R_R variabel'!$Y$119:$Y$128)-COUNT('[3]GAGE R_R variabel'!$Z$129:$Z$138),0,COUNT('[3]GAGE R_R variabel'!$Y$119:$Y$128)+COUNT('[3]GAGE R_R variabel'!$Z$129:$Z$139)+COUNT('[3]GAGE R_R variabel'!$AA$139:$AA$148)+2)</definedName>
    <definedName name="C_Ave_9">OFFSET('[3]GAGE R_R variabel'!$AA$119,18-COUNT('[3]GAGE R_R variabel'!$Y$119:$Y$128)-COUNT('[3]GAGE R_R variabel'!$Z$129:$Z$138),0,COUNT('[3]GAGE R_R variabel'!$Y$119:$Y$128)+COUNT('[3]GAGE R_R variabel'!$Z$129:$Z$139)+COUNT('[3]GAGE R_R variabel'!$AA$139:$AA$148)+2)</definedName>
    <definedName name="C_Range" localSheetId="10">OFFSET(#REF!,18-COUNT(#REF!)-COUNT(#REF!),0,COUNT(#REF!)+COUNT(#REF!)+COUNT(#REF!)+2)</definedName>
    <definedName name="C_Range">OFFSET('[1]GAGE R&amp;R variabel'!$U$119,18-COUNT('[1]GAGE R&amp;R variabel'!$S$119:$S$128)-COUNT('[1]GAGE R&amp;R variabel'!$T$129:$T$138),0,COUNT('[1]GAGE R&amp;R variabel'!$S$119:$S$128)+COUNT('[1]GAGE R&amp;R variabel'!$T$129:$T$139)+COUNT('[1]GAGE R&amp;R variabel'!$U$139:$U$148)+2)</definedName>
    <definedName name="C_Range_10">OFFSET('[3]GAGE R_R variabel'!$U$119,18-COUNT('[3]GAGE R_R variabel'!$S$119:$S$128)-COUNT('[3]GAGE R_R variabel'!$T$129:$T$138),0,COUNT('[3]GAGE R_R variabel'!$S$119:$S$128)+COUNT('[3]GAGE R_R variabel'!$T$129:$T$139)+COUNT('[3]GAGE R_R variabel'!$U$139:$U$148)+2)</definedName>
    <definedName name="C_Range_11">OFFSET('[3]GAGE R_R variabel'!$U$119,18-COUNT('[3]GAGE R_R variabel'!$S$119:$S$128)-COUNT('[3]GAGE R_R variabel'!$T$129:$T$138),0,COUNT('[3]GAGE R_R variabel'!$S$119:$S$128)+COUNT('[3]GAGE R_R variabel'!$T$129:$T$139)+COUNT('[3]GAGE R_R variabel'!$U$139:$U$148)+2)</definedName>
    <definedName name="C_Range_12">OFFSET('[3]GAGE R_R variabel'!$U$119,18-COUNT('[3]GAGE R_R variabel'!$S$119:$S$128)-COUNT('[3]GAGE R_R variabel'!$T$129:$T$138),0,COUNT('[3]GAGE R_R variabel'!$S$119:$S$128)+COUNT('[3]GAGE R_R variabel'!$T$129:$T$139)+COUNT('[3]GAGE R_R variabel'!$U$139:$U$148)+2)</definedName>
    <definedName name="C_Range_13">OFFSET('[3]GAGE R_R variabel'!$U$119,18-COUNT('[3]GAGE R_R variabel'!$S$119:$S$128)-COUNT('[3]GAGE R_R variabel'!$T$129:$T$138),0,COUNT('[3]GAGE R_R variabel'!$S$119:$S$128)+COUNT('[3]GAGE R_R variabel'!$T$129:$T$139)+COUNT('[3]GAGE R_R variabel'!$U$139:$U$148)+2)</definedName>
    <definedName name="C_Range_14">OFFSET('[3]GAGE R_R variabel'!$U$119,18-COUNT('[3]GAGE R_R variabel'!$S$119:$S$128)-COUNT('[3]GAGE R_R variabel'!$T$129:$T$138),0,COUNT('[3]GAGE R_R variabel'!$S$119:$S$128)+COUNT('[3]GAGE R_R variabel'!$T$129:$T$139)+COUNT('[3]GAGE R_R variabel'!$U$139:$U$148)+2)</definedName>
    <definedName name="C_Range_17">OFFSET('[3]GAGE R_R variabel'!$U$119,18-COUNT('[3]GAGE R_R variabel'!$S$119:$S$128)-COUNT('[3]GAGE R_R variabel'!$T$129:$T$138),0,COUNT('[3]GAGE R_R variabel'!$S$119:$S$128)+COUNT('[3]GAGE R_R variabel'!$T$129:$T$139)+COUNT('[3]GAGE R_R variabel'!$U$139:$U$148)+2)</definedName>
    <definedName name="C_Range_19">OFFSET('[3]GAGE R_R variabel'!$U$119,18-COUNT('[3]GAGE R_R variabel'!$S$119:$S$128)-COUNT('[3]GAGE R_R variabel'!$T$129:$T$138),0,COUNT('[3]GAGE R_R variabel'!$S$119:$S$128)+COUNT('[3]GAGE R_R variabel'!$T$129:$T$139)+COUNT('[3]GAGE R_R variabel'!$U$139:$U$148)+2)</definedName>
    <definedName name="C_Range_2">OFFSET('[4]GAGE R_R variabel'!$U$119,18-COUNT('[4]GAGE R_R variabel'!$S$119:$S$128)-COUNT('[4]GAGE R_R variabel'!$T$129:$T$138),0,COUNT('[4]GAGE R_R variabel'!$S$119:$S$128)+COUNT('[4]GAGE R_R variabel'!$T$129:$T$139)+COUNT('[4]GAGE R_R variabel'!$U$139:$U$148)+2)</definedName>
    <definedName name="C_Range_6">OFFSET('[3]GAGE R_R variabel'!$U$119,18-COUNT('[3]GAGE R_R variabel'!$S$119:$S$128)-COUNT('[3]GAGE R_R variabel'!$T$129:$T$138),0,COUNT('[3]GAGE R_R variabel'!$S$119:$S$128)+COUNT('[3]GAGE R_R variabel'!$T$129:$T$139)+COUNT('[3]GAGE R_R variabel'!$U$139:$U$148)+2)</definedName>
    <definedName name="C_Range_7">OFFSET('[3]GAGE R_R variabel'!$U$119,18-COUNT('[3]GAGE R_R variabel'!$S$119:$S$128)-COUNT('[3]GAGE R_R variabel'!$T$129:$T$138),0,COUNT('[3]GAGE R_R variabel'!$S$119:$S$128)+COUNT('[3]GAGE R_R variabel'!$T$129:$T$139)+COUNT('[3]GAGE R_R variabel'!$U$139:$U$148)+2)</definedName>
    <definedName name="C_Range_8">OFFSET('[3]GAGE R_R variabel'!$U$119,18-COUNT('[3]GAGE R_R variabel'!$S$119:$S$128)-COUNT('[3]GAGE R_R variabel'!$T$129:$T$138),0,COUNT('[3]GAGE R_R variabel'!$S$119:$S$128)+COUNT('[3]GAGE R_R variabel'!$T$129:$T$139)+COUNT('[3]GAGE R_R variabel'!$U$139:$U$148)+2)</definedName>
    <definedName name="C_Range_9">OFFSET('[3]GAGE R_R variabel'!$U$119,18-COUNT('[3]GAGE R_R variabel'!$S$119:$S$128)-COUNT('[3]GAGE R_R variabel'!$T$129:$T$138),0,COUNT('[3]GAGE R_R variabel'!$S$119:$S$128)+COUNT('[3]GAGE R_R variabel'!$T$129:$T$139)+COUNT('[3]GAGE R_R variabel'!$U$139:$U$148)+2)</definedName>
    <definedName name="C_Rbar" localSheetId="10">OFFSET(#REF!,0,0,COUNT((#REF!))+1)</definedName>
    <definedName name="C_Rbar">OFFSET('[1]GAGE R&amp;R variabel'!$V$139,0,0,COUNT(('[1]GAGE R&amp;R variabel'!$U$139:$U$148))+1)</definedName>
    <definedName name="C_Rbar_10">OFFSET('[3]GAGE R_R variabel'!$V$139,0,0,COUNT(('[3]GAGE R_R variabel'!$U$139:$U$148))+1)</definedName>
    <definedName name="C_Rbar_11">OFFSET('[3]GAGE R_R variabel'!$V$139,0,0,COUNT(('[3]GAGE R_R variabel'!$U$139:$U$148))+1)</definedName>
    <definedName name="C_Rbar_12">OFFSET('[3]GAGE R_R variabel'!$V$139,0,0,COUNT(('[3]GAGE R_R variabel'!$U$139:$U$148))+1)</definedName>
    <definedName name="C_Rbar_13">OFFSET('[3]GAGE R_R variabel'!$V$139,0,0,COUNT(('[3]GAGE R_R variabel'!$U$139:$U$148))+1)</definedName>
    <definedName name="C_Rbar_14">OFFSET('[3]GAGE R_R variabel'!$V$139,0,0,COUNT(('[3]GAGE R_R variabel'!$U$139:$U$148))+1)</definedName>
    <definedName name="C_Rbar_17">OFFSET('[3]GAGE R_R variabel'!$V$139,0,0,COUNT(('[3]GAGE R_R variabel'!$U$139:$U$148))+1)</definedName>
    <definedName name="C_Rbar_19">OFFSET('[3]GAGE R_R variabel'!$V$139,0,0,COUNT(('[3]GAGE R_R variabel'!$U$139:$U$148))+1)</definedName>
    <definedName name="C_Rbar_2">OFFSET('[4]GAGE R_R variabel'!$V$139,0,0,COUNT(('[4]GAGE R_R variabel'!$U$139:$U$148))+1)</definedName>
    <definedName name="C_Rbar_6">OFFSET('[3]GAGE R_R variabel'!$V$139,0,0,COUNT(('[3]GAGE R_R variabel'!$U$139:$U$148))+1)</definedName>
    <definedName name="C_Rbar_7">OFFSET('[3]GAGE R_R variabel'!$V$139,0,0,COUNT(('[3]GAGE R_R variabel'!$U$139:$U$148))+1)</definedName>
    <definedName name="C_Rbar_8">OFFSET('[3]GAGE R_R variabel'!$V$139,0,0,COUNT(('[3]GAGE R_R variabel'!$U$139:$U$148))+1)</definedName>
    <definedName name="C_Rbar_9">OFFSET('[3]GAGE R_R variabel'!$V$139,0,0,COUNT(('[3]GAGE R_R variabel'!$U$139:$U$148))+1)</definedName>
    <definedName name="C_RUCL" localSheetId="10">OFFSET(#REF!,0,0,COUNT((#REF!))+1)</definedName>
    <definedName name="C_RUCL">OFFSET('[1]GAGE R&amp;R variabel'!$W$139,0,0,COUNT(('[1]GAGE R&amp;R variabel'!$S$139:$U$148))+1)</definedName>
    <definedName name="C_RUCL_10">OFFSET('[3]GAGE R_R variabel'!$W$139,0,0,COUNT(('[3]GAGE R_R variabel'!$S$139:$U$148))+1)</definedName>
    <definedName name="C_RUCL_11">OFFSET('[3]GAGE R_R variabel'!$W$139,0,0,COUNT(('[3]GAGE R_R variabel'!$S$139:$U$148))+1)</definedName>
    <definedName name="C_RUCL_12">OFFSET('[3]GAGE R_R variabel'!$W$139,0,0,COUNT(('[3]GAGE R_R variabel'!$S$139:$U$148))+1)</definedName>
    <definedName name="C_RUCL_13">OFFSET('[3]GAGE R_R variabel'!$W$139,0,0,COUNT(('[3]GAGE R_R variabel'!$S$139:$U$148))+1)</definedName>
    <definedName name="C_RUCL_14">OFFSET('[3]GAGE R_R variabel'!$W$139,0,0,COUNT(('[3]GAGE R_R variabel'!$S$139:$U$148))+1)</definedName>
    <definedName name="C_RUCL_17">OFFSET('[3]GAGE R_R variabel'!$W$139,0,0,COUNT(('[3]GAGE R_R variabel'!$S$139:$U$148))+1)</definedName>
    <definedName name="C_RUCL_19">OFFSET('[3]GAGE R_R variabel'!$W$139,0,0,COUNT(('[3]GAGE R_R variabel'!$S$139:$U$148))+1)</definedName>
    <definedName name="C_RUCL_2">OFFSET('[4]GAGE R_R variabel'!$W$139,0,0,COUNT(('[4]GAGE R_R variabel'!$S$139:$U$148))+1)</definedName>
    <definedName name="C_RUCL_6">OFFSET('[3]GAGE R_R variabel'!$W$139,0,0,COUNT(('[3]GAGE R_R variabel'!$S$139:$U$148))+1)</definedName>
    <definedName name="C_RUCL_7">OFFSET('[3]GAGE R_R variabel'!$W$139,0,0,COUNT(('[3]GAGE R_R variabel'!$S$139:$U$148))+1)</definedName>
    <definedName name="C_RUCL_8">OFFSET('[3]GAGE R_R variabel'!$W$139,0,0,COUNT(('[3]GAGE R_R variabel'!$S$139:$U$148))+1)</definedName>
    <definedName name="C_RUCL_9">OFFSET('[3]GAGE R_R variabel'!$W$139,0,0,COUNT(('[3]GAGE R_R variabel'!$S$139:$U$148))+1)</definedName>
    <definedName name="C_Xbar" localSheetId="10">OFFSET(#REF!,0,0,COUNT((#REF!))+1)</definedName>
    <definedName name="C_Xbar">OFFSET('[1]GAGE R&amp;R variabel'!$AB$139,0,0,COUNT(('[1]GAGE R&amp;R variabel'!$U$139:$U$148))+1)</definedName>
    <definedName name="C_Xbar_10">OFFSET('[3]GAGE R_R variabel'!$AB$139,0,0,COUNT(('[3]GAGE R_R variabel'!$U$139:$U$148))+1)</definedName>
    <definedName name="C_Xbar_11">OFFSET('[3]GAGE R_R variabel'!$AB$139,0,0,COUNT(('[3]GAGE R_R variabel'!$U$139:$U$148))+1)</definedName>
    <definedName name="C_Xbar_12">OFFSET('[3]GAGE R_R variabel'!$AB$139,0,0,COUNT(('[3]GAGE R_R variabel'!$U$139:$U$148))+1)</definedName>
    <definedName name="C_Xbar_13">OFFSET('[3]GAGE R_R variabel'!$AB$139,0,0,COUNT(('[3]GAGE R_R variabel'!$U$139:$U$148))+1)</definedName>
    <definedName name="C_Xbar_14">OFFSET('[3]GAGE R_R variabel'!$AB$139,0,0,COUNT(('[3]GAGE R_R variabel'!$U$139:$U$148))+1)</definedName>
    <definedName name="C_Xbar_17">OFFSET('[3]GAGE R_R variabel'!$AB$139,0,0,COUNT(('[3]GAGE R_R variabel'!$U$139:$U$148))+1)</definedName>
    <definedName name="C_Xbar_19">OFFSET('[3]GAGE R_R variabel'!$AB$139,0,0,COUNT(('[3]GAGE R_R variabel'!$U$139:$U$148))+1)</definedName>
    <definedName name="C_Xbar_2">OFFSET('[4]GAGE R_R variabel'!$AB$139,0,0,COUNT(('[4]GAGE R_R variabel'!$U$139:$U$148))+1)</definedName>
    <definedName name="C_Xbar_6">OFFSET('[3]GAGE R_R variabel'!$AB$139,0,0,COUNT(('[3]GAGE R_R variabel'!$U$139:$U$148))+1)</definedName>
    <definedName name="C_Xbar_7">OFFSET('[3]GAGE R_R variabel'!$AB$139,0,0,COUNT(('[3]GAGE R_R variabel'!$U$139:$U$148))+1)</definedName>
    <definedName name="C_Xbar_8">OFFSET('[3]GAGE R_R variabel'!$AB$139,0,0,COUNT(('[3]GAGE R_R variabel'!$U$139:$U$148))+1)</definedName>
    <definedName name="C_Xbar_9">OFFSET('[3]GAGE R_R variabel'!$AB$139,0,0,COUNT(('[3]GAGE R_R variabel'!$U$139:$U$148))+1)</definedName>
    <definedName name="Calc_sens2" localSheetId="15">[14]!Calc_sens2</definedName>
    <definedName name="Calc_sens2">[14]!Calc_sens2</definedName>
    <definedName name="CDFTitle">[2]Parameters!$B$7</definedName>
    <definedName name="CellMeans">'[7]ANOVA 2'!$H$60:$L$109</definedName>
    <definedName name="centerline">OFFSET(#REF!,0,0,SUM(#REF!))</definedName>
    <definedName name="centerliner">OFFSET(#REF!,0,0,SUM(#REF!))</definedName>
    <definedName name="Clear_sens2" localSheetId="15">[14]!Clear_sens2</definedName>
    <definedName name="Clear_sens2">[14]!Clear_sens2</definedName>
    <definedName name="ColMeans">'[7]ANOVA 2'!$B$60:$F$109</definedName>
    <definedName name="Cx_Range" localSheetId="10">IF(ISNUMBER(#REF!),OFFSET(#REF!,0,0,COUNT(#REF!)),#REF!)</definedName>
    <definedName name="Cx_Range">IF(ISNUMBER('[1]GAGE R&amp;R variabel'!$U$139),OFFSET('[1]GAGE R&amp;R variabel'!$R$139,0,0,COUNT('[1]GAGE R&amp;R variabel'!$U$139:$U$148)),'[1]GAGE R&amp;R variabel'!$R$152)</definedName>
    <definedName name="Cx_Range_10">IF(ISNUMBER('[3]GAGE R_R variabel'!$U$139),OFFSET('[3]GAGE R_R variabel'!$R$139,0,0,COUNT('[3]GAGE R_R variabel'!$U$139:$U$148)),'[3]GAGE R_R variabel'!$R$152)</definedName>
    <definedName name="Cx_Range_11">IF(ISNUMBER('[3]GAGE R_R variabel'!$U$139),OFFSET('[3]GAGE R_R variabel'!$R$139,0,0,COUNT('[3]GAGE R_R variabel'!$U$139:$U$148)),'[3]GAGE R_R variabel'!$R$152)</definedName>
    <definedName name="Cx_Range_12">IF(ISNUMBER('[3]GAGE R_R variabel'!$U$139),OFFSET('[3]GAGE R_R variabel'!$R$139,0,0,COUNT('[3]GAGE R_R variabel'!$U$139:$U$148)),'[3]GAGE R_R variabel'!$R$152)</definedName>
    <definedName name="Cx_Range_13">IF(ISNUMBER('[3]GAGE R_R variabel'!$U$139),OFFSET('[3]GAGE R_R variabel'!$R$139,0,0,COUNT('[3]GAGE R_R variabel'!$U$139:$U$148)),'[3]GAGE R_R variabel'!$R$152)</definedName>
    <definedName name="Cx_Range_14">IF(ISNUMBER('[3]GAGE R_R variabel'!$U$139),OFFSET('[3]GAGE R_R variabel'!$R$139,0,0,COUNT('[3]GAGE R_R variabel'!$U$139:$U$148)),'[3]GAGE R_R variabel'!$R$152)</definedName>
    <definedName name="Cx_Range_17">IF(ISNUMBER('[3]GAGE R_R variabel'!$U$139),OFFSET('[3]GAGE R_R variabel'!$R$139,0,0,COUNT('[3]GAGE R_R variabel'!$U$139:$U$148)),'[3]GAGE R_R variabel'!$R$152)</definedName>
    <definedName name="Cx_Range_19">IF(ISNUMBER('[3]GAGE R_R variabel'!$U$139),OFFSET('[3]GAGE R_R variabel'!$R$139,0,0,COUNT('[3]GAGE R_R variabel'!$U$139:$U$148)),'[3]GAGE R_R variabel'!$R$152)</definedName>
    <definedName name="Cx_Range_2">IF(ISNUMBER('[4]GAGE R_R variabel'!$U$139),OFFSET('[4]GAGE R_R variabel'!$R$139,0,0,COUNT('[4]GAGE R_R variabel'!$U$139:$U$148)),'[4]GAGE R_R variabel'!$R$152)</definedName>
    <definedName name="Cx_Range_6">IF(ISNUMBER('[3]GAGE R_R variabel'!$U$139),OFFSET('[3]GAGE R_R variabel'!$R$139,0,0,COUNT('[3]GAGE R_R variabel'!$U$139:$U$148)),'[3]GAGE R_R variabel'!$R$152)</definedName>
    <definedName name="Cx_Range_7">IF(ISNUMBER('[3]GAGE R_R variabel'!$U$139),OFFSET('[3]GAGE R_R variabel'!$R$139,0,0,COUNT('[3]GAGE R_R variabel'!$U$139:$U$148)),'[3]GAGE R_R variabel'!$R$152)</definedName>
    <definedName name="Cx_Range_8">IF(ISNUMBER('[3]GAGE R_R variabel'!$U$139),OFFSET('[3]GAGE R_R variabel'!$R$139,0,0,COUNT('[3]GAGE R_R variabel'!$U$139:$U$148)),'[3]GAGE R_R variabel'!$R$152)</definedName>
    <definedName name="Cx_Range_9">IF(ISNUMBER('[3]GAGE R_R variabel'!$U$139),OFFSET('[3]GAGE R_R variabel'!$R$139,0,0,COUNT('[3]GAGE R_R variabel'!$U$139:$U$148)),'[3]GAGE R_R variabel'!$R$152)</definedName>
    <definedName name="Data">'[7]ANOVA 2'!$B$8:$F$57</definedName>
    <definedName name="Daten">#REF!</definedName>
    <definedName name="Daten_Prozessanalyse">#REF!</definedName>
    <definedName name="DETPULL" localSheetId="15">[6]!DETPULL</definedName>
    <definedName name="DETPULL">[6]!DETPULL</definedName>
    <definedName name="DETRET" localSheetId="15">[6]!DETRET</definedName>
    <definedName name="DETRET">[6]!DETRET</definedName>
    <definedName name="_xlnm.Print_Area" localSheetId="2">'D Gantt Chart'!$B$2:$Z$82</definedName>
    <definedName name="_xlnm.Print_Area" localSheetId="4">'D Projectcharter'!$B$2:$M$76</definedName>
    <definedName name="_xlnm.Print_Area" localSheetId="1">'D SIPOC'!$A$2:$M$35</definedName>
    <definedName name="_xlnm.Print_Area" localSheetId="10">'M Histogramm'!$A$7:$N$36</definedName>
    <definedName name="_xlnm.Print_Area" localSheetId="7">'M P-Model'!$B$2:$J$40</definedName>
    <definedName name="f_test">#REF!</definedName>
    <definedName name="FLINTPULL" localSheetId="15">[6]!FLINTPULL</definedName>
    <definedName name="FLINTPULL">[6]!FLINTPULL</definedName>
    <definedName name="FLINTRET" localSheetId="15">[6]!FLINTRET</definedName>
    <definedName name="FLINTRET">[6]!FLINTRET</definedName>
    <definedName name="Friedman1">OFFSET([8]Friedman!$K$16,0,0,COUNT([8]Friedman!$K$1:$K$65536))</definedName>
    <definedName name="Friedman10">OFFSET([8]Friedman!$T$16,0,0,COUNT([8]Friedman!$T$1:$T$65536))</definedName>
    <definedName name="Friedman2">OFFSET([8]Friedman!$L$16,0,0,COUNT([8]Friedman!$L$1:$L$65536))</definedName>
    <definedName name="Friedman3">OFFSET([8]Friedman!$M$16,0,0,COUNT([8]Friedman!$M$1:$M$65536))</definedName>
    <definedName name="Friedman4">OFFSET([8]Friedman!$N$16,0,0,COUNT([8]Friedman!$N$1:$N$65536))</definedName>
    <definedName name="Friedman5">OFFSET([8]Friedman!$O$16,0,0,COUNT([8]Friedman!$O$1:$O$65536))</definedName>
    <definedName name="Friedman6">OFFSET([8]Friedman!$P$16,0,0,COUNT([8]Friedman!$P$1:$P$65536))</definedName>
    <definedName name="Friedman7">OFFSET([8]Friedman!$Q$16,0,0,COUNT([8]Friedman!$Q$1:$Q$65536))</definedName>
    <definedName name="Friedman8">OFFSET([8]Friedman!$R$16,0,0,COUNT([8]Friedman!$R$1:$R$65536))</definedName>
    <definedName name="Friedman9">OFFSET([8]Friedman!$S$16,0,0,COUNT([8]Friedman!$S$1:$S$65536))</definedName>
    <definedName name="FriedmanNonBlank1">OFFSET([8]Friedman!$K$16,0,0,COUNTA([8]Friedman!$K$1:$K$65536)-1)</definedName>
    <definedName name="FriedmanNonBlank10">OFFSET([8]Friedman!$T$16,0,0,COUNTA([8]Friedman!$T$1:$T$65536)-1)</definedName>
    <definedName name="FriedmanNonBlank2">OFFSET([8]Friedman!$L$16,0,0,COUNTA([8]Friedman!$L$1:$L$65536)-1)</definedName>
    <definedName name="FriedmanNonBlank3">OFFSET([8]Friedman!$M$16,0,0,COUNTA([8]Friedman!$M$1:$M$65536)-2)</definedName>
    <definedName name="FriedmanNonBlank4">OFFSET([8]Friedman!$N$16,0,0,COUNTA([8]Friedman!$N$1:$N$65536)-1)</definedName>
    <definedName name="FriedmanNonBlank5">OFFSET([8]Friedman!$O$16,0,0,COUNTA([8]Friedman!$O$1:$O$65536)-2)</definedName>
    <definedName name="FriedmanNonBlank6">OFFSET([8]Friedman!$P$16,0,0,COUNTA([8]Friedman!$P$1:$P$65536)-1)</definedName>
    <definedName name="FriedmanNonBlank7">OFFSET([8]Friedman!$Q$16,0,0,COUNTA([8]Friedman!$Q$1:$Q$65536)-1)</definedName>
    <definedName name="FriedmanNonBlank8">OFFSET([8]Friedman!$R$16,0,0,COUNTA([8]Friedman!$R$1:$R$65536)-1)</definedName>
    <definedName name="FriedmanNonBlank9">OFFSET([8]Friedman!$S$16,0,0,COUNTA([8]Friedman!$S$1:$S$65536)-1)</definedName>
    <definedName name="FTQ">[9]!FTQ</definedName>
    <definedName name="FTWAYPULL" localSheetId="15">[6]!FTWAYPULL</definedName>
    <definedName name="FTWAYPULL">[6]!FTWAYPULL</definedName>
    <definedName name="FTWAYRET" localSheetId="15">[6]!FTWAYRET</definedName>
    <definedName name="FTWAYRET">[6]!FTWAYRET</definedName>
    <definedName name="JANRET">[10]!JANRET</definedName>
    <definedName name="Klassen">#REF!</definedName>
    <definedName name="Klassen_Prozessanalyse">#REF!</definedName>
    <definedName name="KruskalWallis1">OFFSET([8]KruskalWallis!$K$16,0,0,COUNT([8]KruskalWallis!$K$1:$K$65536))</definedName>
    <definedName name="KruskalWallis10">OFFSET([8]KruskalWallis!$T$16,0,0,COUNT([8]KruskalWallis!$T$1:$T$65536))</definedName>
    <definedName name="KruskalWallis2">OFFSET([8]KruskalWallis!$L$16,0,0,COUNT([8]KruskalWallis!$L$1:$L$65536))</definedName>
    <definedName name="KruskalWallis3">OFFSET([8]KruskalWallis!$M$16,0,0,COUNT([8]KruskalWallis!$M$1:$M$65536))</definedName>
    <definedName name="KruskalWallis4">OFFSET([8]KruskalWallis!$N$16,0,0,COUNT([8]KruskalWallis!$N$1:$N$65536))</definedName>
    <definedName name="KruskalWallis5">OFFSET([8]KruskalWallis!$O$16,0,0,COUNT([8]KruskalWallis!$O$1:$O$65536))</definedName>
    <definedName name="KruskalWallis6">OFFSET([8]KruskalWallis!$P$16,0,0,COUNT([8]KruskalWallis!$P$1:$P$65536))</definedName>
    <definedName name="KruskalWallis7">OFFSET([8]KruskalWallis!$Q$16,0,0,COUNT([8]KruskalWallis!$Q$1:$Q$65536))</definedName>
    <definedName name="KruskalWallis8">OFFSET([8]KruskalWallis!$R$16,0,0,COUNT([8]KruskalWallis!$R$1:$R$65536))</definedName>
    <definedName name="KruskalWallis9">OFFSET([8]KruskalWallis!$S$16,0,0,COUNT([8]KruskalWallis!$S$1:$S$65536))</definedName>
    <definedName name="KruskalWallisNonBlank1">OFFSET([8]KruskalWallis!$K$16,0,0,COUNTA([8]KruskalWallis!$K$1:$K$65536)-1)</definedName>
    <definedName name="KruskalWallisNonBlank10">OFFSET([8]KruskalWallis!$T$16,0,0,COUNTA([8]KruskalWallis!$T$1:$T$65536)-1)</definedName>
    <definedName name="KruskalWallisNonBlank2">OFFSET([8]KruskalWallis!$L$16,0,0,COUNTA([8]KruskalWallis!$L$1:$L$65536)-1)</definedName>
    <definedName name="KruskalWallisNonBlank3">OFFSET([8]KruskalWallis!$M$16,0,0,COUNTA([8]KruskalWallis!$M$1:$M$65536)-2)</definedName>
    <definedName name="KruskalWallisNonBlank4">OFFSET([8]KruskalWallis!$N$16,0,0,COUNTA([8]KruskalWallis!$N$1:$N$65536)-1)</definedName>
    <definedName name="KruskalWallisNonBlank5">OFFSET([8]KruskalWallis!$O$16,0,0,COUNTA([8]KruskalWallis!$O$1:$O$65536)-2)</definedName>
    <definedName name="KruskalWallisNonBlank6">OFFSET([8]KruskalWallis!$P$16,0,0,COUNTA([8]KruskalWallis!$P$1:$P$65536)-1)</definedName>
    <definedName name="KruskalWallisNonBlank7">OFFSET([8]KruskalWallis!$Q$16,0,0,COUNTA([8]KruskalWallis!$Q$1:$Q$65536)-1)</definedName>
    <definedName name="KruskalWallisNonBlank8">OFFSET([8]KruskalWallis!$R$16,0,0,COUNTA([8]KruskalWallis!$R$1:$R$65536)-1)</definedName>
    <definedName name="KruskalWallisNonBlank9">OFFSET([8]KruskalWallis!$S$16,0,0,COUNTA([8]KruskalWallis!$S$1:$S$65536)-1)</definedName>
    <definedName name="L4PULLS">[9]!L4PULLS</definedName>
    <definedName name="L4RET">[9]!L4RET</definedName>
    <definedName name="LANPUL">[9]!LANPUL</definedName>
    <definedName name="LANRET">[9]!LANRET</definedName>
    <definedName name="lcl">OFFSET(#REF!,0,0,SUM(#REF!))</definedName>
    <definedName name="LINPULL">[9]!LINPULL</definedName>
    <definedName name="LINRET">[9]!LINRET</definedName>
    <definedName name="LORDPULL">[9]!LORDPULL</definedName>
    <definedName name="LORDRET">[9]!LORDRET</definedName>
    <definedName name="lsl">OFFSET(#REF!,0,0,SUM(#REF!))</definedName>
    <definedName name="M5FTQ">[10]!M5FTQ</definedName>
    <definedName name="MannWhitney1">OFFSET([8]MannWhitney!$K$16,0,0,COUNT([8]MannWhitney!$K$1:$K$65536))</definedName>
    <definedName name="MannWhitney2">OFFSET([8]MannWhitney!$L$16,0,0,COUNT([8]MannWhitney!$L$1:$L$65536))</definedName>
    <definedName name="MannWhitneyNonBlank1">OFFSET([8]MannWhitney!$K$16,0,0,COUNTA([8]MannWhitney!$K$1:$K$65536)-1)</definedName>
    <definedName name="MannWhitneyNonBlank2">OFFSET([8]MannWhitney!$L$16,0,0,COUNTA([8]MannWhitney!$L$1:$L$65536)-1)</definedName>
    <definedName name="Mean">[2]Parameters!$B$2</definedName>
    <definedName name="Mittelwert" localSheetId="10">[5]Eingabe!$C$1</definedName>
    <definedName name="Mittelwert">[11]Eingabe!$C$1</definedName>
    <definedName name="Mittenwert">#REF!</definedName>
    <definedName name="MORPULL">[9]!MORPULL</definedName>
    <definedName name="MORRET">[9]!MORRET</definedName>
    <definedName name="numberpts">OFFSET(#REF!,0,0,SUM(#REF!))</definedName>
    <definedName name="numberptsr">OFFSET(#REF!,0,0,SUM(#REF!))</definedName>
    <definedName name="OEMPULL">[10]!OEMPULL</definedName>
    <definedName name="OEMRET">[10]!OEMRET</definedName>
    <definedName name="OGW" localSheetId="10">[5]Eingabe!$C$3</definedName>
    <definedName name="OGW">[11]Eingabe!$C$3</definedName>
    <definedName name="OKPULL">[9]!OKPULL</definedName>
    <definedName name="OKRET">[9]!OKRET</definedName>
    <definedName name="OneSampSignData">OFFSET([8]OneSampleSignTest!$K$16,0,0,COUNT([8]OneSampleSignTest!$K$1:$K$65536))</definedName>
    <definedName name="OneSampSignDataNonBlank">OFFSET([8]OneSampleSignTest!$K$16,0,0,COUNTA([8]OneSampleSignTest!$K$1:$K$65536)-1)</definedName>
    <definedName name="OneSampWilcoxon">OFFSET([8]OneSampleWilcoxon!$K$16,0,0,COUNT([8]OneSampleWilcoxon!$K$1:$K$65536))</definedName>
    <definedName name="OneSampWilcoxonNonBlank">OFFSET([8]OneSampleWilcoxon!$K$16,0,0,COUNTA([8]OneSampleWilcoxon!$K$1:$K$65536)-1)</definedName>
    <definedName name="OSHAPULL" localSheetId="15">[6]!OSHAPULL</definedName>
    <definedName name="OSHAPULL">[6]!OSHAPULL</definedName>
    <definedName name="OSHARET" localSheetId="15">[6]!OSHARET</definedName>
    <definedName name="OSHARET">[6]!OSHARET</definedName>
    <definedName name="PairedSignData1">OFFSET([8]PairedSamplesSignTest!$K$16,0,0,COUNT([8]PairedSamplesSignTest!$K$1:$K$65536))</definedName>
    <definedName name="PairedSignData2">OFFSET([8]PairedSamplesSignTest!$L$16,0,0,COUNT([8]PairedSamplesSignTest!$L$1:$L$65536))</definedName>
    <definedName name="PairedSignDataNonBlank1">OFFSET([8]PairedSamplesSignTest!$K$16,0,0,COUNTA([8]PairedSamplesSignTest!$K$1:$K$65536)-1)</definedName>
    <definedName name="PairedSignDataNonBlank2">OFFSET([8]PairedSamplesSignTest!$L$16,0,0,COUNTA([8]PairedSamplesSignTest!$L$1:$L$65536)-1)</definedName>
    <definedName name="PairedWilcoxon1">OFFSET([8]PairedSamplesWilcoxon!$K$16,0,0,COUNT([8]PairedSamplesWilcoxon!$K$1:$K$65536))</definedName>
    <definedName name="PairedWilcoxon2">OFFSET([8]PairedSamplesWilcoxon!$L$16,0,0,COUNT([8]PairedSamplesWilcoxon!$L$1:$L$65536))</definedName>
    <definedName name="PairedWilcoxonNonBlank1">OFFSET([8]PairedSamplesWilcoxon!$K$16,0,0,COUNTA([8]PairedSamplesWilcoxon!$K$1:$K$65536)-1)</definedName>
    <definedName name="PairedWilcoxonNonBlank2">OFFSET([8]PairedSamplesWilcoxon!$L$16,0,0,COUNTA([8]PairedSamplesWilcoxon!$L$1:$L$65536)-1)</definedName>
    <definedName name="PDFTitle">[2]Parameters!$B$6</definedName>
    <definedName name="PONTPULL">[10]!PONTPULL</definedName>
    <definedName name="PONTRET">[10]!PONTRET</definedName>
    <definedName name="PRINT1">[9]!PRINT1</definedName>
    <definedName name="PRINT10">[9]!PRINT10</definedName>
    <definedName name="PRINT11">[9]!PRINT11</definedName>
    <definedName name="PRINT12">[9]!PRINT12</definedName>
    <definedName name="PRINT13">[9]!PRINT13</definedName>
    <definedName name="PRINT14">[9]!PRINT14</definedName>
    <definedName name="PRINT15">[9]!PRINT15</definedName>
    <definedName name="PRINT16">[9]!PRINT16</definedName>
    <definedName name="PRINT17">[9]!PRINT17</definedName>
    <definedName name="PRINT18">[9]!PRINT18</definedName>
    <definedName name="PRINT19">[9]!PRINT19</definedName>
    <definedName name="PRINT2">[9]!PRINT2</definedName>
    <definedName name="PRINT20">[9]!PRINT20</definedName>
    <definedName name="PRINT21">[10]!PRINT21</definedName>
    <definedName name="PRINT24">[9]!PRINT24</definedName>
    <definedName name="PRINT25">[9]!PRINT25</definedName>
    <definedName name="PRINT3">[9]!PRINT3</definedName>
    <definedName name="PRINT4">[9]!PRINT4</definedName>
    <definedName name="PRINT5">[9]!PRINT5</definedName>
    <definedName name="PRINT6">[9]!PRINT6</definedName>
    <definedName name="PRINT7">[9]!PRINT7</definedName>
    <definedName name="PRINT8">[9]!PRINT8</definedName>
    <definedName name="PRINT9">[9]!PRINT9</definedName>
    <definedName name="PULLS" localSheetId="15">[6]!PULLS</definedName>
    <definedName name="PULLS">[6]!PULLS</definedName>
    <definedName name="RAMPULL">[9]!RAMPULL</definedName>
    <definedName name="RAMRET">[9]!RAMRET</definedName>
    <definedName name="RawData">#REF!</definedName>
    <definedName name="READ">[9]!READ</definedName>
    <definedName name="REJRET">[10]!REJRET</definedName>
    <definedName name="RETURNS" localSheetId="15">[6]!RETURNS</definedName>
    <definedName name="RETURNS">[6]!RETURNS</definedName>
    <definedName name="RowMeans">'[7]ANOVA 2'!$H$8:$L$57</definedName>
    <definedName name="SD">[2]Parameters!$B$3</definedName>
    <definedName name="SHREVPULL" localSheetId="15">[6]!SHREVPULL</definedName>
    <definedName name="SHREVPULL">[6]!SHREVPULL</definedName>
    <definedName name="SHREVRET" localSheetId="15">[6]!SHREVRET</definedName>
    <definedName name="SHREVRET">[6]!SHREVRET</definedName>
    <definedName name="SHRVPULL">[9]!SHRVPULL</definedName>
    <definedName name="SHRVRET">[9]!SHRVRET</definedName>
    <definedName name="Stabw" localSheetId="10">[5]Eingabe!$C$2</definedName>
    <definedName name="Stabw">[11]Eingabe!$C$2</definedName>
    <definedName name="T">#REF!</definedName>
    <definedName name="t0">#REF!</definedName>
    <definedName name="tempRange">#REF!</definedName>
    <definedName name="TILPULL">[9]!TILPULL</definedName>
    <definedName name="TILRET">[9]!TILRET</definedName>
    <definedName name="tol">OFFSET(#REF!,0,0,SUM(#REF!))</definedName>
    <definedName name="TONPULL">[9]!TONPULL</definedName>
    <definedName name="ucl">OFFSET(#REF!,0,0,SUM(#REF!))</definedName>
    <definedName name="uclR">OFFSET(#REF!,0,0,SUM(#REF!))</definedName>
    <definedName name="UGW" localSheetId="10">[5]Eingabe!$C$4</definedName>
    <definedName name="UGW">[11]Eingabe!$C$4</definedName>
    <definedName name="usl">OFFSET(#REF!,0,0,SUM(#REF!))</definedName>
    <definedName name="valuevx">42.314159</definedName>
    <definedName name="Veit">[12]Eingabe!#REF!</definedName>
    <definedName name="WILPULL">[9]!WILPULL</definedName>
    <definedName name="WILRET">[9]!WILRET</definedName>
    <definedName name="X_Range" localSheetId="15">[0]!A_xRange,[0]!B_xRange,[13]!C_xRange</definedName>
    <definedName name="X_Range" localSheetId="10">[0]!A_xRange,[0]!B_xRange,[13]!C_xRange</definedName>
    <definedName name="X_Range">[0]!A_xRange,[0]!B_xRange,[13]!C_xRange</definedName>
    <definedName name="X_Range_10" localSheetId="15">A_xRange,B_xRange,C_xRange</definedName>
    <definedName name="X_Range_10">A_xRange,B_xRange,C_xRange</definedName>
    <definedName name="X_Range_11" localSheetId="15">A_xRange,B_xRange,C_xRange</definedName>
    <definedName name="X_Range_11">A_xRange,B_xRange,C_xRange</definedName>
    <definedName name="X_Range_12" localSheetId="15">A_xRange,B_xRange,C_xRange</definedName>
    <definedName name="X_Range_12">A_xRange,B_xRange,C_xRange</definedName>
    <definedName name="X_Range_13" localSheetId="15">A_xRange,B_xRange,C_xRange</definedName>
    <definedName name="X_Range_13">A_xRange,B_xRange,C_xRange</definedName>
    <definedName name="X_Range_14" localSheetId="15">A_xRange,B_xRange,C_xRange</definedName>
    <definedName name="X_Range_14">A_xRange,B_xRange,C_xRange</definedName>
    <definedName name="X_Range_17" localSheetId="15">A_xRange,B_xRange,C_xRange</definedName>
    <definedName name="X_Range_17">A_xRange,B_xRange,C_xRange</definedName>
    <definedName name="X_Range_19" localSheetId="15">A_xRange,B_xRange,C_xRange</definedName>
    <definedName name="X_Range_19">A_xRange,B_xRange,C_xRange</definedName>
    <definedName name="X_Range_2" localSheetId="15">A_xRange,B_xRange,C_xRange</definedName>
    <definedName name="X_Range_2">A_xRange,B_xRange,C_xRange</definedName>
    <definedName name="X_Range_6" localSheetId="15">A_xRange,B_xRange,C_xRange</definedName>
    <definedName name="X_Range_6">A_xRange,B_xRange,C_xRange</definedName>
    <definedName name="X_Range_7" localSheetId="15">A_xRange,B_xRange,C_xRange</definedName>
    <definedName name="X_Range_7">A_xRange,B_xRange,C_xRange</definedName>
    <definedName name="X_Range_8" localSheetId="15">A_xRange,B_xRange,C_xRange</definedName>
    <definedName name="X_Range_8">A_xRange,B_xRange,C_xRange</definedName>
    <definedName name="X_Range_9" localSheetId="15">A_xRange,B_xRange,C_xRange</definedName>
    <definedName name="X_Range_9">A_xRange,B_xRange,C_xRange</definedName>
    <definedName name="XTRA1" localSheetId="15">[6]!XTRA1</definedName>
    <definedName name="XTRA1">[6]!XTRA1</definedName>
    <definedName name="XTRA2" localSheetId="15">[6]!XTRA2</definedName>
    <definedName name="XTRA2">[6]!XTRA2</definedName>
    <definedName name="XTRA3">[10]!XTRA3</definedName>
    <definedName name="XTRA4">[10]!XTRA4</definedName>
    <definedName name="XTRA5">[10]!XTRA5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25" l="1"/>
  <c r="K4" i="25"/>
  <c r="L4" i="25"/>
  <c r="J5" i="25"/>
  <c r="K5" i="25"/>
  <c r="L5" i="25"/>
  <c r="J6" i="25"/>
  <c r="K6" i="25"/>
  <c r="L6" i="25"/>
  <c r="J7" i="25"/>
  <c r="K7" i="25"/>
  <c r="L7" i="25"/>
  <c r="J8" i="25"/>
  <c r="K8" i="25"/>
  <c r="L8" i="25"/>
  <c r="J9" i="25"/>
  <c r="K9" i="25"/>
  <c r="L9" i="25"/>
  <c r="J10" i="25"/>
  <c r="K10" i="25"/>
  <c r="L10" i="25"/>
  <c r="J11" i="25"/>
  <c r="K11" i="25"/>
  <c r="L11" i="25"/>
  <c r="J12" i="25"/>
  <c r="K12" i="25"/>
  <c r="L12" i="25"/>
  <c r="J13" i="25"/>
  <c r="K13" i="25"/>
  <c r="L13" i="25"/>
  <c r="J14" i="25"/>
  <c r="K14" i="25"/>
  <c r="L14" i="25"/>
  <c r="J15" i="25"/>
  <c r="K15" i="25"/>
  <c r="L15" i="25"/>
  <c r="J16" i="25"/>
  <c r="K16" i="25"/>
  <c r="L16" i="25"/>
  <c r="J17" i="25"/>
  <c r="K17" i="25"/>
  <c r="L17" i="25"/>
  <c r="J18" i="25"/>
  <c r="K18" i="25"/>
  <c r="L18" i="25"/>
  <c r="J19" i="25"/>
  <c r="K19" i="25"/>
  <c r="L19" i="25"/>
  <c r="J20" i="25"/>
  <c r="K20" i="25"/>
  <c r="L20" i="25"/>
  <c r="J21" i="25"/>
  <c r="K21" i="25"/>
  <c r="L21" i="25"/>
  <c r="J22" i="25"/>
  <c r="K22" i="25"/>
  <c r="L22" i="25"/>
  <c r="J23" i="25"/>
  <c r="K23" i="25"/>
  <c r="L23" i="25"/>
  <c r="J24" i="25"/>
  <c r="K24" i="25"/>
  <c r="L24" i="25"/>
  <c r="J25" i="25"/>
  <c r="K25" i="25"/>
  <c r="L25" i="25"/>
  <c r="J26" i="25"/>
  <c r="K26" i="25"/>
  <c r="L26" i="25"/>
  <c r="J27" i="25"/>
  <c r="K27" i="25"/>
  <c r="L27" i="25"/>
  <c r="L3" i="25"/>
  <c r="K3" i="25"/>
  <c r="J3" i="25"/>
  <c r="I4" i="25"/>
  <c r="I5" i="25"/>
  <c r="I6" i="25"/>
  <c r="I7" i="25"/>
  <c r="I8" i="25"/>
  <c r="I9" i="25"/>
  <c r="I10" i="25"/>
  <c r="I11" i="25"/>
  <c r="I12" i="25"/>
  <c r="I13" i="25"/>
  <c r="I14" i="25"/>
  <c r="I15" i="25"/>
  <c r="I16" i="25"/>
  <c r="I17" i="25"/>
  <c r="I18" i="25"/>
  <c r="I19" i="25"/>
  <c r="I20" i="25"/>
  <c r="I21" i="25"/>
  <c r="I22" i="25"/>
  <c r="I23" i="25"/>
  <c r="I24" i="25"/>
  <c r="I25" i="25"/>
  <c r="I26" i="25"/>
  <c r="I27" i="25"/>
  <c r="I3" i="25"/>
  <c r="H27" i="25"/>
  <c r="G27" i="25"/>
  <c r="H26" i="25"/>
  <c r="G26" i="25"/>
  <c r="H25" i="25"/>
  <c r="G25" i="25"/>
  <c r="H24" i="25"/>
  <c r="G24" i="25"/>
  <c r="G23" i="25"/>
  <c r="H23" i="25"/>
  <c r="H22" i="25"/>
  <c r="G22" i="25"/>
  <c r="H21" i="25"/>
  <c r="G21" i="25"/>
  <c r="H20" i="25"/>
  <c r="G20" i="25"/>
  <c r="H19" i="25"/>
  <c r="G19" i="25"/>
  <c r="H18" i="25"/>
  <c r="G18" i="25"/>
  <c r="H17" i="25"/>
  <c r="G17" i="25"/>
  <c r="H16" i="25"/>
  <c r="G16" i="25"/>
  <c r="H15" i="25"/>
  <c r="G15" i="25"/>
  <c r="H14" i="25"/>
  <c r="G14" i="25"/>
  <c r="H13" i="25"/>
  <c r="G13" i="25"/>
  <c r="H12" i="25"/>
  <c r="G12" i="25"/>
  <c r="H11" i="25"/>
  <c r="G11" i="25"/>
  <c r="H10" i="25"/>
  <c r="G10" i="25"/>
  <c r="H9" i="25"/>
  <c r="G9" i="25"/>
  <c r="H8" i="25"/>
  <c r="G8" i="25"/>
  <c r="H7" i="25"/>
  <c r="G7" i="25"/>
  <c r="H6" i="25"/>
  <c r="G6" i="25"/>
  <c r="H5" i="25"/>
  <c r="G5" i="25"/>
  <c r="H4" i="25"/>
  <c r="G4" i="25"/>
  <c r="H3" i="25"/>
  <c r="G3" i="25"/>
  <c r="C9" i="24"/>
  <c r="C8" i="24"/>
  <c r="C7" i="24"/>
  <c r="C6" i="24"/>
  <c r="C5" i="24"/>
  <c r="H11" i="24" s="1"/>
  <c r="B8" i="24"/>
  <c r="B7" i="24"/>
  <c r="B6" i="24"/>
  <c r="H9" i="23"/>
  <c r="F13" i="23"/>
  <c r="E13" i="23"/>
  <c r="E12" i="23"/>
  <c r="D13" i="23"/>
  <c r="D12" i="23"/>
  <c r="D11" i="23"/>
  <c r="C13" i="23"/>
  <c r="H13" i="23" s="1"/>
  <c r="C12" i="23"/>
  <c r="H12" i="23" s="1"/>
  <c r="C11" i="23"/>
  <c r="H11" i="23" s="1"/>
  <c r="C10" i="23"/>
  <c r="H10" i="23" s="1"/>
  <c r="I10" i="23" s="1"/>
  <c r="B13" i="23"/>
  <c r="B9" i="24" s="1"/>
  <c r="B12" i="23"/>
  <c r="B11" i="23"/>
  <c r="B10" i="23"/>
  <c r="B9" i="23"/>
  <c r="B5" i="24" s="1"/>
  <c r="G11" i="24" l="1"/>
  <c r="E11" i="24"/>
  <c r="F11" i="24"/>
  <c r="I11" i="23"/>
  <c r="I12" i="23"/>
  <c r="I13" i="23"/>
  <c r="I9" i="23"/>
  <c r="K33" i="27" l="1"/>
  <c r="K32" i="27"/>
  <c r="K31" i="27"/>
  <c r="K30" i="27"/>
  <c r="K29" i="27"/>
  <c r="K28" i="27"/>
  <c r="K27" i="27"/>
  <c r="K26" i="27"/>
  <c r="K25" i="27"/>
  <c r="K24" i="27"/>
  <c r="K23" i="27"/>
  <c r="K22" i="27"/>
  <c r="K21" i="27"/>
  <c r="K20" i="27"/>
  <c r="K19" i="27"/>
  <c r="K18" i="27"/>
  <c r="K17" i="27"/>
  <c r="K16" i="27"/>
  <c r="K15" i="27"/>
  <c r="K14" i="27"/>
  <c r="K13" i="27"/>
  <c r="K12" i="27"/>
  <c r="K11" i="27"/>
  <c r="K10" i="27"/>
  <c r="K9" i="27"/>
  <c r="K8" i="27"/>
  <c r="K7" i="27"/>
  <c r="K6" i="27"/>
  <c r="K5" i="27"/>
  <c r="K4" i="27"/>
  <c r="A37" i="26" l="1"/>
  <c r="A29" i="26"/>
  <c r="A33" i="26" s="1"/>
  <c r="A7" i="26"/>
  <c r="A13" i="26" s="1"/>
  <c r="A22" i="26" s="1"/>
  <c r="A40" i="26" l="1"/>
  <c r="G7" i="16" l="1"/>
  <c r="G6" i="16"/>
  <c r="G5" i="16"/>
  <c r="G4" i="16"/>
  <c r="G3" i="16"/>
  <c r="F7" i="16"/>
  <c r="F6" i="16"/>
  <c r="F5" i="16"/>
  <c r="F4" i="16"/>
  <c r="F3" i="16"/>
  <c r="Q15" i="12" l="1"/>
  <c r="Q18" i="12" s="1"/>
  <c r="Q13" i="12"/>
  <c r="Q12" i="12"/>
  <c r="C11" i="12"/>
  <c r="C109" i="12" s="1"/>
  <c r="Q11" i="12"/>
  <c r="Q10" i="12"/>
  <c r="Q20" i="12" s="1"/>
  <c r="Q9" i="12"/>
  <c r="Q14" i="12" l="1"/>
  <c r="Q19" i="12"/>
  <c r="Q21" i="12" s="1"/>
  <c r="C14" i="12"/>
  <c r="C46" i="12"/>
  <c r="C70" i="12"/>
  <c r="C110" i="12"/>
  <c r="C23" i="12"/>
  <c r="C55" i="12"/>
  <c r="C79" i="12"/>
  <c r="C95" i="12"/>
  <c r="C16" i="12"/>
  <c r="C48" i="12"/>
  <c r="C64" i="12"/>
  <c r="C104" i="12"/>
  <c r="C17" i="12"/>
  <c r="C25" i="12"/>
  <c r="C33" i="12"/>
  <c r="C41" i="12"/>
  <c r="C49" i="12"/>
  <c r="C57" i="12"/>
  <c r="C65" i="12"/>
  <c r="C73" i="12"/>
  <c r="C81" i="12"/>
  <c r="C89" i="12"/>
  <c r="C97" i="12"/>
  <c r="C105" i="12"/>
  <c r="C30" i="12"/>
  <c r="C54" i="12"/>
  <c r="C86" i="12"/>
  <c r="C31" i="12"/>
  <c r="C63" i="12"/>
  <c r="C24" i="12"/>
  <c r="C88" i="12"/>
  <c r="C18" i="12"/>
  <c r="C26" i="12"/>
  <c r="C34" i="12"/>
  <c r="C42" i="12"/>
  <c r="C50" i="12"/>
  <c r="C58" i="12"/>
  <c r="C66" i="12"/>
  <c r="C74" i="12"/>
  <c r="C82" i="12"/>
  <c r="C90" i="12"/>
  <c r="C98" i="12"/>
  <c r="C106" i="12"/>
  <c r="C19" i="12"/>
  <c r="C27" i="12"/>
  <c r="C35" i="12"/>
  <c r="C43" i="12"/>
  <c r="C51" i="12"/>
  <c r="C59" i="12"/>
  <c r="C67" i="12"/>
  <c r="C75" i="12"/>
  <c r="C83" i="12"/>
  <c r="C91" i="12"/>
  <c r="C99" i="12"/>
  <c r="C107" i="12"/>
  <c r="C22" i="12"/>
  <c r="C62" i="12"/>
  <c r="C94" i="12"/>
  <c r="C47" i="12"/>
  <c r="C87" i="12"/>
  <c r="C32" i="12"/>
  <c r="C80" i="12"/>
  <c r="C12" i="12"/>
  <c r="C20" i="12"/>
  <c r="C28" i="12"/>
  <c r="C36" i="12"/>
  <c r="C44" i="12"/>
  <c r="C52" i="12"/>
  <c r="C60" i="12"/>
  <c r="C68" i="12"/>
  <c r="C76" i="12"/>
  <c r="C84" i="12"/>
  <c r="C92" i="12"/>
  <c r="C100" i="12"/>
  <c r="C108" i="12"/>
  <c r="C38" i="12"/>
  <c r="C78" i="12"/>
  <c r="C102" i="12"/>
  <c r="C15" i="12"/>
  <c r="C39" i="12"/>
  <c r="C71" i="12"/>
  <c r="C103" i="12"/>
  <c r="C40" i="12"/>
  <c r="C56" i="12"/>
  <c r="C72" i="12"/>
  <c r="C96" i="12"/>
  <c r="C13" i="12"/>
  <c r="C21" i="12"/>
  <c r="C29" i="12"/>
  <c r="C37" i="12"/>
  <c r="C45" i="12"/>
  <c r="C53" i="12"/>
  <c r="C61" i="12"/>
  <c r="C69" i="12"/>
  <c r="C77" i="12"/>
  <c r="C85" i="12"/>
  <c r="C93" i="12"/>
  <c r="C101" i="12"/>
</calcChain>
</file>

<file path=xl/sharedStrings.xml><?xml version="1.0" encoding="utf-8"?>
<sst xmlns="http://schemas.openxmlformats.org/spreadsheetml/2006/main" count="634" uniqueCount="499">
  <si>
    <t>Admin</t>
    <phoneticPr fontId="0" type="noConversion"/>
  </si>
  <si>
    <t>0.05</t>
  </si>
  <si>
    <t>0.08</t>
  </si>
  <si>
    <t>A</t>
    <phoneticPr fontId="0" type="noConversion"/>
  </si>
  <si>
    <t>Schließende Statistik umsetzen</t>
    <phoneticPr fontId="0" type="noConversion"/>
  </si>
  <si>
    <t>I</t>
    <phoneticPr fontId="0" type="noConversion"/>
  </si>
  <si>
    <t>Prozessperformance visualisieren</t>
  </si>
  <si>
    <t>Datenerfassungsplan erstellen</t>
  </si>
  <si>
    <t>Datamining durchführen</t>
  </si>
  <si>
    <t>Gantt Chart aufsetzen</t>
  </si>
  <si>
    <t>Project charter aufsetzen</t>
  </si>
  <si>
    <t>Alternativen bewerten und auswählen</t>
  </si>
  <si>
    <t>Risikobewertung durchführen</t>
  </si>
  <si>
    <t>Dokumentation erstellen</t>
  </si>
  <si>
    <t>Prozesskontrollen etablieren</t>
  </si>
  <si>
    <t>Lesson's learned erarbeiten</t>
  </si>
  <si>
    <t>Projekterfolg beurteilen (siehe Projektauftrag)</t>
  </si>
  <si>
    <t>Six Sigma Projekt Gantt-Chart</t>
  </si>
  <si>
    <t>Prozessparametermodell erstellen</t>
    <phoneticPr fontId="0" type="noConversion"/>
  </si>
  <si>
    <t>M</t>
    <phoneticPr fontId="0" type="noConversion"/>
  </si>
  <si>
    <t>Prozessdarstellung detaillieren (Processflow)</t>
    <phoneticPr fontId="0" type="noConversion"/>
  </si>
  <si>
    <t>Datenpriomatrix (C &amp; E Matrix) erstellen</t>
    <phoneticPr fontId="0" type="noConversion"/>
  </si>
  <si>
    <t>Admin</t>
  </si>
  <si>
    <t>Urlaub / Verpflichtungen der Teammitgleider</t>
  </si>
  <si>
    <t>0.00</t>
  </si>
  <si>
    <t>0.01</t>
  </si>
  <si>
    <t>0.02</t>
  </si>
  <si>
    <t>0.03</t>
  </si>
  <si>
    <t>0.04</t>
  </si>
  <si>
    <t>Abgeleitete Gruppensumme</t>
  </si>
  <si>
    <t>D</t>
  </si>
  <si>
    <t>M</t>
  </si>
  <si>
    <t>A</t>
  </si>
  <si>
    <t>I</t>
  </si>
  <si>
    <t>C</t>
  </si>
  <si>
    <t>Phase</t>
  </si>
  <si>
    <t>Projektleiter</t>
  </si>
  <si>
    <t>Datum</t>
  </si>
  <si>
    <t>Schritt</t>
  </si>
  <si>
    <t>Verantwortlich</t>
  </si>
  <si>
    <t>Aktion</t>
  </si>
  <si>
    <t>Im Plan</t>
  </si>
  <si>
    <t>Verzögerung-kritisch</t>
  </si>
  <si>
    <t>Verzögerung-unkritisch</t>
  </si>
  <si>
    <t>Aktion geplant</t>
  </si>
  <si>
    <t>Projektname &amp; Projekt Nr.:</t>
  </si>
  <si>
    <t>Define Review</t>
  </si>
  <si>
    <t>Measure Review</t>
  </si>
  <si>
    <t>(A) Prozesspilotierung ausrollen</t>
    <phoneticPr fontId="9" type="noConversion"/>
  </si>
  <si>
    <t>Lösungsalternativen generieren</t>
    <phoneticPr fontId="0" type="noConversion"/>
  </si>
  <si>
    <t>Kosten / Nutzenanalyse durchführen</t>
    <phoneticPr fontId="0" type="noConversion"/>
  </si>
  <si>
    <t>4.11</t>
  </si>
  <si>
    <t>Detailversuche (Wirkungsfläche) durchführen</t>
    <phoneticPr fontId="0" type="noConversion"/>
  </si>
  <si>
    <t>(P) Prozesspilotierung planen</t>
    <phoneticPr fontId="9" type="noConversion"/>
  </si>
  <si>
    <t>(D) Prozesspilotierung durchführen</t>
    <phoneticPr fontId="0" type="noConversion"/>
  </si>
  <si>
    <t>(C) Wirksamkeit der Lösung am Pilot nachweisen</t>
    <phoneticPr fontId="0" type="noConversion"/>
  </si>
  <si>
    <t>Projektabschlussfeier durchführen</t>
    <phoneticPr fontId="9" type="noConversion"/>
  </si>
  <si>
    <t>Improve Review</t>
  </si>
  <si>
    <t>Control Review</t>
  </si>
  <si>
    <t>Analyse Review</t>
  </si>
  <si>
    <t>SIPOC erstellen</t>
  </si>
  <si>
    <t>Six Sigma Team definieren</t>
  </si>
  <si>
    <t>Finanziellen Nutzen berechnen</t>
  </si>
  <si>
    <t>1.01</t>
  </si>
  <si>
    <t>1.02</t>
  </si>
  <si>
    <t>1.03</t>
  </si>
  <si>
    <t>1.04</t>
  </si>
  <si>
    <t>1.07</t>
  </si>
  <si>
    <t>1.08</t>
  </si>
  <si>
    <t>1.09</t>
  </si>
  <si>
    <t>1.00</t>
  </si>
  <si>
    <t>Definephase</t>
  </si>
  <si>
    <t>2.00</t>
  </si>
  <si>
    <t>Measurephase</t>
  </si>
  <si>
    <t>2.01</t>
  </si>
  <si>
    <t>2.02</t>
  </si>
  <si>
    <t>2.03</t>
  </si>
  <si>
    <t>2.04</t>
  </si>
  <si>
    <t>2.05</t>
  </si>
  <si>
    <t>2.06</t>
  </si>
  <si>
    <t>2.07</t>
  </si>
  <si>
    <t>2.08</t>
  </si>
  <si>
    <t>2.09</t>
  </si>
  <si>
    <t>Messsystemanalyse</t>
  </si>
  <si>
    <t>3.00</t>
  </si>
  <si>
    <t>3.01</t>
  </si>
  <si>
    <t>3.02</t>
  </si>
  <si>
    <t>3.03</t>
  </si>
  <si>
    <t>3.04</t>
  </si>
  <si>
    <t>3.05</t>
  </si>
  <si>
    <t>3.06</t>
  </si>
  <si>
    <t>3.07</t>
  </si>
  <si>
    <t>3.08</t>
  </si>
  <si>
    <t>3.09</t>
  </si>
  <si>
    <t>3.10</t>
  </si>
  <si>
    <t>Analysephase</t>
  </si>
  <si>
    <t>Improvephase</t>
  </si>
  <si>
    <t>4.00</t>
  </si>
  <si>
    <t>4.01</t>
  </si>
  <si>
    <t>4.02</t>
  </si>
  <si>
    <t>4.03</t>
  </si>
  <si>
    <t>4.04</t>
  </si>
  <si>
    <t>4.05</t>
  </si>
  <si>
    <t>Wertstrom erfassen (VSM)</t>
    <phoneticPr fontId="0" type="noConversion"/>
  </si>
  <si>
    <t>4.06</t>
  </si>
  <si>
    <t>4.07</t>
  </si>
  <si>
    <t>4.08</t>
  </si>
  <si>
    <t>4.09</t>
  </si>
  <si>
    <t>4.10</t>
  </si>
  <si>
    <t>Controlphase</t>
  </si>
  <si>
    <t>5.00</t>
  </si>
  <si>
    <t>5.01</t>
  </si>
  <si>
    <t>5.02</t>
  </si>
  <si>
    <t>5.03</t>
  </si>
  <si>
    <t>5.04</t>
  </si>
  <si>
    <t>5.05</t>
  </si>
  <si>
    <t>5.06</t>
  </si>
  <si>
    <t>5.07</t>
  </si>
  <si>
    <t>5.08</t>
  </si>
  <si>
    <t>5.09</t>
  </si>
  <si>
    <t>Ursachen bestätigen (DoE)</t>
  </si>
  <si>
    <t>Verschwendungen (MUDAs) identifizieren</t>
  </si>
  <si>
    <t>Wertschöpfung untersuchen</t>
  </si>
  <si>
    <t>Ursache Wirkungsdiagramm erstellen</t>
  </si>
  <si>
    <t>Hypothesen ableiten</t>
  </si>
  <si>
    <t>Pareto erstellen</t>
  </si>
  <si>
    <t>FMEA durchführen</t>
  </si>
  <si>
    <t>Prozessperformance IST-Zustand bestimmen</t>
  </si>
  <si>
    <t>W01</t>
  </si>
  <si>
    <t>W02</t>
  </si>
  <si>
    <t>W03</t>
  </si>
  <si>
    <t>W04</t>
  </si>
  <si>
    <t>W05</t>
  </si>
  <si>
    <t>W06</t>
  </si>
  <si>
    <t>W07</t>
  </si>
  <si>
    <t>W08</t>
  </si>
  <si>
    <t>W09</t>
  </si>
  <si>
    <t>W10</t>
  </si>
  <si>
    <t>W11</t>
  </si>
  <si>
    <t>W12</t>
  </si>
  <si>
    <t>W13</t>
  </si>
  <si>
    <t>W14</t>
  </si>
  <si>
    <t>W15</t>
  </si>
  <si>
    <t>W16</t>
  </si>
  <si>
    <t>W17</t>
  </si>
  <si>
    <t>W18</t>
  </si>
  <si>
    <t>W19</t>
  </si>
  <si>
    <t>W20</t>
  </si>
  <si>
    <t xml:space="preserve">SIX SIGMA </t>
  </si>
  <si>
    <t>Projektauftrag</t>
  </si>
  <si>
    <t>Resourcen</t>
  </si>
  <si>
    <t>Allgemeine Informationen</t>
  </si>
  <si>
    <t>Review Planung</t>
  </si>
  <si>
    <t>Projekt Nr.:</t>
  </si>
  <si>
    <t>Standort:</t>
  </si>
  <si>
    <t>Meilenstein</t>
  </si>
  <si>
    <t>Projektname:</t>
  </si>
  <si>
    <t>Geschäfts-</t>
  </si>
  <si>
    <t>Start</t>
  </si>
  <si>
    <t>Projektleiter:</t>
  </si>
  <si>
    <t>Segment:</t>
  </si>
  <si>
    <t>Prozessverantwortlicher:</t>
  </si>
  <si>
    <t>Projekt-Champion:</t>
  </si>
  <si>
    <t>Ziel:</t>
  </si>
  <si>
    <t>Kunden-</t>
  </si>
  <si>
    <r>
      <t xml:space="preserve">Projektteam: </t>
    </r>
    <r>
      <rPr>
        <b/>
        <sz val="10"/>
        <rFont val="Calibri"/>
        <family val="2"/>
      </rPr>
      <t>Name</t>
    </r>
  </si>
  <si>
    <t>Funktion</t>
  </si>
  <si>
    <t>Proj-Tage</t>
  </si>
  <si>
    <t>Unterschrift</t>
  </si>
  <si>
    <t>CTQ(s):</t>
  </si>
  <si>
    <t>Aktuelle</t>
  </si>
  <si>
    <t>Abschluss</t>
  </si>
  <si>
    <t>Prozess-</t>
  </si>
  <si>
    <t>Post C</t>
  </si>
  <si>
    <t>fähigkeit:</t>
  </si>
  <si>
    <r>
      <t>(z.B. Sigma, C</t>
    </r>
    <r>
      <rPr>
        <vertAlign val="subscript"/>
        <sz val="8"/>
        <rFont val="Calibri"/>
        <family val="2"/>
      </rPr>
      <t>pk</t>
    </r>
    <r>
      <rPr>
        <sz val="8"/>
        <rFont val="Calibri"/>
        <family val="2"/>
      </rPr>
      <t>, DPMO, Cycle-time, Yield etc.)</t>
    </r>
  </si>
  <si>
    <t>Datum/Zeitraum:</t>
  </si>
  <si>
    <t>Projektdefinition</t>
  </si>
  <si>
    <t>(Prozess-) Problem:</t>
  </si>
  <si>
    <t>(Prozess-) Ziel:</t>
  </si>
  <si>
    <t>Projektumfang / Prozessgrenzen:</t>
  </si>
  <si>
    <t>Projektziele:</t>
  </si>
  <si>
    <t>&gt;&gt;&gt;&gt;&gt;&gt;&gt;</t>
  </si>
  <si>
    <t>Prozess Performance :</t>
  </si>
  <si>
    <t>Erwartete Gewinne / Einsparungen (Potenzial)</t>
  </si>
  <si>
    <t>Zeitrahmen:</t>
  </si>
  <si>
    <t>"Hard Dollar Savings":</t>
  </si>
  <si>
    <t>"Soft Dollar Savings":</t>
  </si>
  <si>
    <t>Strategische Gewinne:</t>
  </si>
  <si>
    <t>Weitere Gewinne:</t>
  </si>
  <si>
    <t>Stakeholder Freigabe</t>
  </si>
  <si>
    <t>Six Sigma Champion</t>
  </si>
  <si>
    <t>Name:</t>
  </si>
  <si>
    <t>Unterschrift:</t>
  </si>
  <si>
    <t>(Master) Black / Green Belt / Coach</t>
  </si>
  <si>
    <t>Vorgesetzter</t>
  </si>
  <si>
    <t>Datum:</t>
  </si>
  <si>
    <t>Änderungsmanagement</t>
  </si>
  <si>
    <t>Revision Prozess / Projektziele</t>
  </si>
  <si>
    <t>Kommentar:</t>
  </si>
  <si>
    <t>Revision der erwarteten Gewinne / Einsparungen</t>
  </si>
  <si>
    <t>Dokumentenlink:</t>
  </si>
  <si>
    <t xml:space="preserve">Version: </t>
  </si>
  <si>
    <t>Editor:</t>
  </si>
  <si>
    <t>SIPOC - Prozessmodell</t>
  </si>
  <si>
    <t>SIPOC</t>
  </si>
  <si>
    <t>Prozessziel:</t>
  </si>
  <si>
    <t>Lieferanten</t>
  </si>
  <si>
    <t>Inputs</t>
  </si>
  <si>
    <r>
      <t xml:space="preserve">Prozess </t>
    </r>
    <r>
      <rPr>
        <sz val="16"/>
        <color indexed="9"/>
        <rFont val="Calibri"/>
        <family val="2"/>
        <scheme val="minor"/>
      </rPr>
      <t>(High Level)</t>
    </r>
  </si>
  <si>
    <t>Outputs</t>
  </si>
  <si>
    <t>Kunden</t>
  </si>
  <si>
    <t>Startpunkt:</t>
  </si>
  <si>
    <t>Prozessschritte / Aktivitäten</t>
  </si>
  <si>
    <t>Endpunkt:</t>
  </si>
  <si>
    <t>Prozess Parameter Modell</t>
  </si>
  <si>
    <t>Z8</t>
  </si>
  <si>
    <t>Umgebungsparameter</t>
  </si>
  <si>
    <t>Z7</t>
  </si>
  <si>
    <t>Z9</t>
  </si>
  <si>
    <t>Z6</t>
  </si>
  <si>
    <t>Z10</t>
  </si>
  <si>
    <t>Input Parameter</t>
  </si>
  <si>
    <t>Output Parameter</t>
  </si>
  <si>
    <t>Prozess</t>
  </si>
  <si>
    <t>Y7</t>
  </si>
  <si>
    <t>Y8</t>
  </si>
  <si>
    <t>X9</t>
  </si>
  <si>
    <t>Y9</t>
  </si>
  <si>
    <t>Z5</t>
  </si>
  <si>
    <t>Z4</t>
  </si>
  <si>
    <t>Daten</t>
  </si>
  <si>
    <t>Mittelwert</t>
  </si>
  <si>
    <t>X- Achse</t>
  </si>
  <si>
    <t>Anzahl</t>
  </si>
  <si>
    <t>Median</t>
  </si>
  <si>
    <t>Mitelwert</t>
  </si>
  <si>
    <t>Min</t>
  </si>
  <si>
    <t>Max</t>
  </si>
  <si>
    <t>Range</t>
  </si>
  <si>
    <t>OSG</t>
  </si>
  <si>
    <t>USG</t>
  </si>
  <si>
    <t>cp</t>
  </si>
  <si>
    <t>cpu</t>
  </si>
  <si>
    <t>cpo</t>
  </si>
  <si>
    <t>cpk</t>
  </si>
  <si>
    <t>&lt;- muss eingetragen werden</t>
  </si>
  <si>
    <t>Standardabw.</t>
  </si>
  <si>
    <t>&lt;- vorliegende Prozessfähigkeit</t>
  </si>
  <si>
    <t>Statistische Aufbereitung</t>
  </si>
  <si>
    <t>Person A</t>
  </si>
  <si>
    <t>Person B</t>
  </si>
  <si>
    <t>Person C</t>
  </si>
  <si>
    <t>Person D</t>
  </si>
  <si>
    <t>Person E</t>
  </si>
  <si>
    <t>VoC to CTx</t>
  </si>
  <si>
    <t>VoC
Stimme des Kunden</t>
  </si>
  <si>
    <t>1.99</t>
  </si>
  <si>
    <t>2.99</t>
  </si>
  <si>
    <t>3.99</t>
  </si>
  <si>
    <t>4.99</t>
  </si>
  <si>
    <t>5.99</t>
  </si>
  <si>
    <t>Kaffee schmeckt nicht</t>
  </si>
  <si>
    <t>Kernthema (CTQ, CTC, CTD)</t>
  </si>
  <si>
    <t xml:space="preserve">CTQ: subjektiver Kaffeegeschmack </t>
  </si>
  <si>
    <t>1) Kaffeetemperatur beim Konsumieren aus Becher</t>
  </si>
  <si>
    <t>2) Coffeingehalt</t>
  </si>
  <si>
    <t>3) pH-Wert</t>
  </si>
  <si>
    <t>CTQ, CTC, CTD Parameter</t>
  </si>
  <si>
    <t>(negativ formulieren)</t>
  </si>
  <si>
    <t>(Dimension CTQ, CTC oder CTD darstellen)</t>
  </si>
  <si>
    <t>(messbaren Parameter ableiten)</t>
  </si>
  <si>
    <t>Kaffee wurde an Kunden übergeben</t>
  </si>
  <si>
    <t>Kaffee an Kunden am Übergabetresen übergeben</t>
  </si>
  <si>
    <t>Korrekter Kaffee</t>
  </si>
  <si>
    <t>inkorrekter Kaffee</t>
  </si>
  <si>
    <t>Abfall</t>
  </si>
  <si>
    <t>Kaffeesatz</t>
  </si>
  <si>
    <t>Reinigungsutensilien</t>
  </si>
  <si>
    <t>Schrank</t>
  </si>
  <si>
    <t>Becher</t>
  </si>
  <si>
    <t>Milch</t>
  </si>
  <si>
    <t>Kaffeebohnen</t>
  </si>
  <si>
    <t>Wasser</t>
  </si>
  <si>
    <t>Kühlschrank</t>
  </si>
  <si>
    <t>Lager</t>
  </si>
  <si>
    <t>==&gt; Großlieferant</t>
  </si>
  <si>
    <t>Wasserhahn</t>
  </si>
  <si>
    <t>==&gt; Stadtwerke</t>
  </si>
  <si>
    <t>An Schlange anstellen</t>
  </si>
  <si>
    <t>Waiting no more / 0816</t>
  </si>
  <si>
    <t>Leckeren Kaffee (nach Wunsch) in kurzer Zeit freundlich an den Kunden übermitteln</t>
  </si>
  <si>
    <t>Luigi Ferraro</t>
  </si>
  <si>
    <t>Geld / Cash-card</t>
  </si>
  <si>
    <t>Wechselgeld / Cash-card</t>
  </si>
  <si>
    <t>Kunde</t>
  </si>
  <si>
    <t>Prozessflussdiagramm</t>
  </si>
  <si>
    <t>Ursache - Wirkungs - Analyse (ISHIKAWA)</t>
  </si>
  <si>
    <t>Ursachen aus dem Faktor
MASCHINE ( SYSTEM )</t>
  </si>
  <si>
    <t>Ursachen aus dem Faktor
MENSCH</t>
  </si>
  <si>
    <t>Ursachen aus dem
Bereich UMWELT</t>
  </si>
  <si>
    <t>&gt; &gt; &gt; &gt; &gt; &gt; &gt; &gt; &gt; &gt;   URSACHE  URSACHE  URSACHE  URSACHE   URSACHE  URSACHE  &gt; &gt; &gt; &gt; &gt; &gt; &gt; &gt; &gt; &gt; &gt; &gt;  &gt; &gt; &gt; &gt; &gt; &gt; &gt; &gt; &gt; &gt;  WIRKUNG</t>
  </si>
  <si>
    <t xml:space="preserve"> </t>
  </si>
  <si>
    <t>Besonders starke Ursachen werden ROT hervor gehoben !!</t>
  </si>
  <si>
    <t>Ursachen aus der
METHODE</t>
  </si>
  <si>
    <t>Ursachen aus dem
MATERIAL</t>
  </si>
  <si>
    <t xml:space="preserve">Sonstiges 
</t>
  </si>
  <si>
    <t>Schuhgröße</t>
  </si>
  <si>
    <t>Körpergröße</t>
  </si>
  <si>
    <t>#01</t>
  </si>
  <si>
    <t>#02</t>
  </si>
  <si>
    <t>#03</t>
  </si>
  <si>
    <t>#04</t>
  </si>
  <si>
    <t>#05</t>
  </si>
  <si>
    <t>#06</t>
  </si>
  <si>
    <t>#07</t>
  </si>
  <si>
    <t>#08</t>
  </si>
  <si>
    <t>#09</t>
  </si>
  <si>
    <t>#10</t>
  </si>
  <si>
    <t>ID</t>
  </si>
  <si>
    <t>Schuh</t>
  </si>
  <si>
    <t>Körper</t>
  </si>
  <si>
    <t xml:space="preserve">Deskripive Statistik </t>
  </si>
  <si>
    <t>Standardabweichung</t>
  </si>
  <si>
    <t>Getränkekarte betrachten und Getränk (gedanklich) auswählen</t>
  </si>
  <si>
    <t>VoC einholen -&gt; CTx überführen</t>
  </si>
  <si>
    <t>skip</t>
  </si>
  <si>
    <t>Trainingspläne entwerfen und Beteiligte trainieren</t>
  </si>
  <si>
    <t>PJ-0001</t>
  </si>
  <si>
    <t>Nie mehr Warten</t>
  </si>
  <si>
    <t>Peter F.</t>
  </si>
  <si>
    <t>Sandra M.</t>
  </si>
  <si>
    <t>Gianni T.</t>
  </si>
  <si>
    <t>Hakan Y.</t>
  </si>
  <si>
    <t>Prozessverantwortliche</t>
  </si>
  <si>
    <t>Barista</t>
  </si>
  <si>
    <t>Logistik &amp; Einkauf</t>
  </si>
  <si>
    <t>Woche 1</t>
  </si>
  <si>
    <t>Woche 4</t>
  </si>
  <si>
    <t>Woche 9</t>
  </si>
  <si>
    <t>Woche 13</t>
  </si>
  <si>
    <t>Woche 17</t>
  </si>
  <si>
    <t>Woche 20</t>
  </si>
  <si>
    <t>Woche 40</t>
  </si>
  <si>
    <t>Leckeren, heißen Café in angenehmener Atmosphäre zum fairen Preis in kurzer Zeit an den Kunden übermitteln.</t>
  </si>
  <si>
    <t>In Scope: 
- Wertschöpfungskette von Kunde bestellt Kaffee bis Kunde erhält Kaffee 
- Logistikprozesse (Küche / Kühlraum / Lager)
Out of Scope:
- untertschiedliche Lieferanten der Zutaten und Materialen (Bohnen, Milch, Reinigungsmittel) sowie Wartung und EInsätze Techniker</t>
  </si>
  <si>
    <t>1) Reduzierung der mittleren Zustelldauer auf &lt;  2,70 Minuten
2) Verstehen der Verzögerungsursachen
3) Identifikation weiterer Verbesserungspotenziale</t>
  </si>
  <si>
    <t>DLZ st = 2,20 Min             DLZ lt = 2,70 Min</t>
  </si>
  <si>
    <t>Zst = kurzfristig  (short term)        Zlt = langfristig (long term)</t>
  </si>
  <si>
    <t>pro Jahr</t>
  </si>
  <si>
    <t>Erhöhung der Kunden und Mitarbeiterzufriedenheit</t>
  </si>
  <si>
    <t>Durchschnittliche Wartezeit dieses Jahr</t>
  </si>
  <si>
    <t>Minuten</t>
  </si>
  <si>
    <t>"Belieferte Kunden pro Stunde:"</t>
  </si>
  <si>
    <t>Durchschnittlicher Umsatz pro Getränk:</t>
  </si>
  <si>
    <t>EUR</t>
  </si>
  <si>
    <t>Umsatz pro Stunde</t>
  </si>
  <si>
    <t>Öffnungszeiten Werktags: 07:00 bis 19:00</t>
  </si>
  <si>
    <t>Stunden / Tag</t>
  </si>
  <si>
    <t>Tage / Jahr</t>
  </si>
  <si>
    <t>Verlorener Umsatz:</t>
  </si>
  <si>
    <t>300 x 12 x (100 - 58,70) EUR</t>
  </si>
  <si>
    <t>Damit profitabel muss Umsatzverlust um min. 150TEUR reduziert werden.</t>
  </si>
  <si>
    <t>Zu erhöhender Umsatz pro Stunde:</t>
  </si>
  <si>
    <t>150TEUR / 300 / 12</t>
  </si>
  <si>
    <t>Zielumsatz pro Stunde:</t>
  </si>
  <si>
    <t>58,70 + 41,67</t>
  </si>
  <si>
    <t>Min Kunden pro Stunde:</t>
  </si>
  <si>
    <t>100,37 EUR / 4,5EUR</t>
  </si>
  <si>
    <t>Max. Wartezeit</t>
  </si>
  <si>
    <t>&lt;- Projektziel</t>
  </si>
  <si>
    <t>Business Case</t>
  </si>
  <si>
    <t>150TEUR Umsatzerhöhung aufgrund reduzierter Wartezeit (-&gt; Durchsatzerhöhung)</t>
  </si>
  <si>
    <t>Symbol Bibliothek</t>
  </si>
  <si>
    <t>Kunde hat Filiale betreten</t>
  </si>
  <si>
    <t>Die Kunden unseres Cafés warten im Mittel zu Lange auf Ihren Kaffee. Dies hat Auswirkung auf den Durchsatz, da so nur weniger Kunden pro Stunde bedient werden können.
Erste Stammkunden äußern sich schon besorgt, zeigen sich aber (noch) loyal.
Wird das Wartezeitproblem nicht zeitnah behoben wird unser Café immer unrentabler und langfristig steigt unsere Kundschaft auf angrenzende Cafés um, was dann die Schließung unseres Cafés zur Folge hätte..
Unsere Wartezeit beträgt im Mittel 4,6 Min. pro Kunde (Mittelwert letzter Monat) Der Mittelwert im vergangenen Jahr lag über eine Minuten niedriger.</t>
  </si>
  <si>
    <t>Lange Wartezeit auf Kaffee</t>
  </si>
  <si>
    <t>Weiter Weg bis ins Lager</t>
  </si>
  <si>
    <t>Stromausfall</t>
  </si>
  <si>
    <t>Milchschäumer schäumt zu langsam</t>
  </si>
  <si>
    <t>Bohne verschimmelt</t>
  </si>
  <si>
    <t>Kunde ändert</t>
  </si>
  <si>
    <t>plötzlich seinen Wunsch</t>
  </si>
  <si>
    <t>Barista bereitet falschen Kaffee vor</t>
  </si>
  <si>
    <t>Deckel / Strohhalm</t>
  </si>
  <si>
    <t>PJ-00001</t>
  </si>
  <si>
    <t>Y1: Durchlaufzeit - Kaffeeübermittlung</t>
  </si>
  <si>
    <t>Y2: Kaffeetemperatur (bei Übermittlung)</t>
  </si>
  <si>
    <t>Y3: Koffeingehalt Kaffee</t>
  </si>
  <si>
    <t>Y4: Schaumdicke (bei "mit Milch Varianten")</t>
  </si>
  <si>
    <t>Y5: pH Wert Kaffee</t>
  </si>
  <si>
    <t xml:space="preserve">X1: Pulvermenge (pro 100ml Wasser)  </t>
  </si>
  <si>
    <t>X2: Mahlgrad Bohne</t>
  </si>
  <si>
    <t>X3: Bohnensorte</t>
  </si>
  <si>
    <t>X5: Prozessdruck</t>
  </si>
  <si>
    <t>X4: Wassertemperatur beim Aufbrühen</t>
  </si>
  <si>
    <t>Z1: Wasserhärte</t>
  </si>
  <si>
    <t>Z2: Lagerdauer Bohnen</t>
  </si>
  <si>
    <t>Z3: Wasserqualität / Mineraliengehalt</t>
  </si>
  <si>
    <t>X6: Besorgungsdauer fehlender Utensilien</t>
  </si>
  <si>
    <t>X7: Aufschäumdauer Milch</t>
  </si>
  <si>
    <t>X8: Korrektheit der Bestellübermittlung</t>
  </si>
  <si>
    <t>Y6: Korrekter Kaffee?</t>
  </si>
  <si>
    <t>Hinweis: Eine formale Prozessfähigkeitsanalyse ist hier nicht möglich, da die Daten nicht normalverteilt sind. -&gt; Es handelt sich um eine zweigipflige Verteilung</t>
  </si>
  <si>
    <t>so würde sich folgendes Bild ergeben</t>
  </si>
  <si>
    <t xml:space="preserve">Sollte dem Kunden eine maximale Wartezeit von 5 Min "zugemutet" werden (und würde man sich über die Bedingung der Normalverteilung hinwegsetzen) </t>
  </si>
  <si>
    <t>Ursache</t>
  </si>
  <si>
    <t>Anleitung -&gt; der Weg zum Paretodiagramm in Excel:</t>
  </si>
  <si>
    <t>Prozess FMEA</t>
  </si>
  <si>
    <t>Struktur, Funktions- und Fehleranalyse</t>
  </si>
  <si>
    <t>Risikoanalyse</t>
  </si>
  <si>
    <t>Optimierung</t>
  </si>
  <si>
    <t>Funktion / 
Prozesschritt</t>
  </si>
  <si>
    <t>Fehlerart (FA) des Prozessschritts</t>
  </si>
  <si>
    <t>Fehlerfolge (FF)</t>
  </si>
  <si>
    <t>Bedeutung B (der FF)</t>
  </si>
  <si>
    <t>Fehlerursache (FU)</t>
  </si>
  <si>
    <t>Vorhandene Vermeidungs-
maßnahme
(der FU)</t>
  </si>
  <si>
    <t>Auftreten A (der FU)</t>
  </si>
  <si>
    <t>Vorhandene Entdeckungs-
maßnahme 
(für FU oder FA)</t>
  </si>
  <si>
    <t>Entdeckung E</t>
  </si>
  <si>
    <t>RPZ (B x A x E)</t>
  </si>
  <si>
    <t>AP</t>
  </si>
  <si>
    <t>Vermeidungs-
maßnahme</t>
  </si>
  <si>
    <t>Entdeckungs-
maßnahme</t>
  </si>
  <si>
    <t>Name des Verantwortlichen</t>
  </si>
  <si>
    <t>Geplantes Fertigstellungsdatum</t>
  </si>
  <si>
    <t>Ergriffene Maßnahme</t>
  </si>
  <si>
    <t>Fertigstellungsdatum</t>
  </si>
  <si>
    <t>Bedeutung B</t>
  </si>
  <si>
    <t>Auftreten A</t>
  </si>
  <si>
    <t>Entdeckung E2</t>
  </si>
  <si>
    <t>AP neu</t>
  </si>
  <si>
    <t>Zeitverzögerung</t>
  </si>
  <si>
    <t>Falscher Kaffe wird zubereitet</t>
  </si>
  <si>
    <t>Kein Mitarbeiter an der Bestellannahme</t>
  </si>
  <si>
    <t>Mitarbeiterplanung</t>
  </si>
  <si>
    <t>-</t>
  </si>
  <si>
    <t>Kassierer: Bestellung entgegennehmen</t>
  </si>
  <si>
    <t>Bestellung wird nicht entgegengenommen</t>
  </si>
  <si>
    <t>Bestellung wird falsch entgegengenommen</t>
  </si>
  <si>
    <t>Mitarbeiter abgelenkt</t>
  </si>
  <si>
    <t>Umgebungsgeräusche zu laut</t>
  </si>
  <si>
    <t>Bestellung falsch verstanden</t>
  </si>
  <si>
    <t>Kameraüberwachung Café</t>
  </si>
  <si>
    <t>N</t>
  </si>
  <si>
    <t>H</t>
  </si>
  <si>
    <t>Raumdesign / Schallschutzkonzept</t>
  </si>
  <si>
    <t>DB Messung (Stichprobe 2x / Tag)</t>
  </si>
  <si>
    <t>Order: Im Zweifel nachfragen</t>
  </si>
  <si>
    <t>Barista: Milchzustand prüfen, bei Bedarf aufwärmen / aufschäumen</t>
  </si>
  <si>
    <t>Milch falsch aufgewärmt / aufgeschäumt</t>
  </si>
  <si>
    <t>Milch nicht aufgewärmt / aufgeschäumt</t>
  </si>
  <si>
    <t>Kaffee schmeckt schlecht / entspricht nicht den Erwartungen</t>
  </si>
  <si>
    <t>Kaffeegeschmack leicht anders als erwartet</t>
  </si>
  <si>
    <t>Milchzustand vom Barista falsch eingeschätzt</t>
  </si>
  <si>
    <t>Sichtprüfung</t>
  </si>
  <si>
    <t>Barista vergisst Prüfung</t>
  </si>
  <si>
    <t>Barista: Kaffee zubereiten</t>
  </si>
  <si>
    <t>Kaffee falsch zubereitet</t>
  </si>
  <si>
    <t>Barista: 
Kaffee an Kunden am Übergabetresen übergeben</t>
  </si>
  <si>
    <t>Entfernung zur Arbeit</t>
  </si>
  <si>
    <t>Dauer der Anfahrt</t>
  </si>
  <si>
    <t>Regressionsmodell ohne "Nicht-aufgeschäumte" Milch und DLZ &lt; 5 Minuten</t>
  </si>
  <si>
    <t>&lt;- Überprüfung der Abhängigkeit des Baristas</t>
  </si>
  <si>
    <t>&lt;- Überprüfung der verwendeten Kaffeemaschine</t>
  </si>
  <si>
    <t>&lt;- Überprüfung ob "Milch holen" einen Einfluss auf die DLZ hat</t>
  </si>
  <si>
    <t>Ergebnisse der Kreativitätstechnik 6-3-5</t>
  </si>
  <si>
    <t>TOP 3: Milch holen</t>
  </si>
  <si>
    <t>TOP 3: Milch aufwärmen</t>
  </si>
  <si>
    <t>Hoher Effekt auf DLZ Verkürzung</t>
  </si>
  <si>
    <t>Möglichst kosten-günstig</t>
  </si>
  <si>
    <t>Kurze Umstell-dauer</t>
  </si>
  <si>
    <t>zu ersetzen</t>
  </si>
  <si>
    <t>Summe</t>
  </si>
  <si>
    <t>Gewichtung (Summe normiert)</t>
  </si>
  <si>
    <t>Muss-Kriterien:</t>
  </si>
  <si>
    <t>a)</t>
  </si>
  <si>
    <t>Lösung darf mehr als 5.000 EUR kostem</t>
  </si>
  <si>
    <t>b)</t>
  </si>
  <si>
    <t>Lösung muss gesundheitlich verträglich sein</t>
  </si>
  <si>
    <t>Rationale Entscheidungsfindung</t>
  </si>
  <si>
    <t>Wichtung</t>
  </si>
  <si>
    <t>Parameter</t>
  </si>
  <si>
    <t>Milch darf nicht länger als 4h ungekühlt stehen</t>
  </si>
  <si>
    <t>Variante A</t>
  </si>
  <si>
    <t>Variante B</t>
  </si>
  <si>
    <t>Variante C</t>
  </si>
  <si>
    <t>Summenprodukt:</t>
  </si>
  <si>
    <t>Variante D</t>
  </si>
  <si>
    <t>Paarweiser Vergleich zur Kriterienwichtung</t>
  </si>
  <si>
    <t>DLZ</t>
  </si>
  <si>
    <t>Tag</t>
  </si>
  <si>
    <t>Stichprobe</t>
  </si>
  <si>
    <t>OEG</t>
  </si>
  <si>
    <t>UEG</t>
  </si>
  <si>
    <t>X-quer</t>
  </si>
  <si>
    <t>R OEG</t>
  </si>
  <si>
    <t>Xquer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</si>
</sst>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 mmmm\ yyyy"/>
    <numFmt numFmtId="165" formatCode="dd/mm/yyyy"/>
    <numFmt numFmtId="166" formatCode="#,##0.00_ ;\-#,##0.00\ "/>
  </numFmts>
  <fonts count="55">
    <font>
      <sz val="10"/>
      <name val="Arial"/>
    </font>
    <font>
      <sz val="12"/>
      <color theme="1"/>
      <name val="Calibri"/>
      <family val="2"/>
      <scheme val="minor"/>
    </font>
    <font>
      <b/>
      <sz val="10"/>
      <name val="MS Sans Serif"/>
      <family val="2"/>
    </font>
    <font>
      <sz val="10"/>
      <name val="Calibri"/>
      <family val="2"/>
    </font>
    <font>
      <b/>
      <sz val="18"/>
      <color indexed="9"/>
      <name val="Calibri"/>
      <family val="2"/>
    </font>
    <font>
      <b/>
      <sz val="12"/>
      <name val="Calibri"/>
      <family val="2"/>
    </font>
    <font>
      <b/>
      <sz val="10"/>
      <name val="Calibri"/>
      <family val="2"/>
    </font>
    <font>
      <b/>
      <sz val="10"/>
      <color indexed="9"/>
      <name val="Calibri"/>
      <family val="2"/>
    </font>
    <font>
      <sz val="10"/>
      <color indexed="23"/>
      <name val="Calibri"/>
      <family val="2"/>
    </font>
    <font>
      <sz val="8"/>
      <name val="Verdana"/>
      <family val="2"/>
    </font>
    <font>
      <sz val="10"/>
      <name val="Arial"/>
      <family val="2"/>
    </font>
    <font>
      <b/>
      <sz val="16"/>
      <color indexed="9"/>
      <name val="Calibri"/>
      <family val="2"/>
    </font>
    <font>
      <b/>
      <sz val="16"/>
      <name val="Calibri"/>
      <family val="2"/>
    </font>
    <font>
      <b/>
      <i/>
      <sz val="16"/>
      <color indexed="9"/>
      <name val="Calibri"/>
      <family val="2"/>
    </font>
    <font>
      <sz val="11"/>
      <name val="Calibri"/>
      <family val="2"/>
    </font>
    <font>
      <b/>
      <sz val="11"/>
      <name val="Calibri"/>
      <family val="2"/>
    </font>
    <font>
      <sz val="8"/>
      <name val="Calibri"/>
      <family val="2"/>
    </font>
    <font>
      <vertAlign val="subscript"/>
      <sz val="8"/>
      <name val="Calibri"/>
      <family val="2"/>
    </font>
    <font>
      <b/>
      <sz val="12"/>
      <color indexed="9"/>
      <name val="Calibri"/>
      <family val="2"/>
    </font>
    <font>
      <sz val="10"/>
      <name val="Calibri"/>
      <family val="2"/>
      <scheme val="minor"/>
    </font>
    <font>
      <b/>
      <sz val="18"/>
      <color indexed="18"/>
      <name val="Calibri"/>
      <family val="2"/>
      <scheme val="minor"/>
    </font>
    <font>
      <b/>
      <sz val="16"/>
      <color indexed="9"/>
      <name val="Calibri"/>
      <family val="2"/>
      <scheme val="minor"/>
    </font>
    <font>
      <b/>
      <i/>
      <sz val="18"/>
      <color indexed="9"/>
      <name val="Calibri"/>
      <family val="2"/>
      <scheme val="minor"/>
    </font>
    <font>
      <b/>
      <sz val="12"/>
      <name val="Calibri"/>
      <family val="2"/>
      <scheme val="minor"/>
    </font>
    <font>
      <sz val="16"/>
      <color indexed="9"/>
      <name val="Calibri"/>
      <family val="2"/>
      <scheme val="minor"/>
    </font>
    <font>
      <b/>
      <sz val="10"/>
      <name val="Calibri"/>
      <family val="2"/>
      <scheme val="minor"/>
    </font>
    <font>
      <b/>
      <sz val="12"/>
      <color indexed="19"/>
      <name val="Calibri"/>
      <family val="2"/>
    </font>
    <font>
      <b/>
      <sz val="12"/>
      <color indexed="60"/>
      <name val="Calibri"/>
      <family val="2"/>
    </font>
    <font>
      <b/>
      <sz val="12"/>
      <color indexed="62"/>
      <name val="Calibri"/>
      <family val="2"/>
    </font>
    <font>
      <b/>
      <sz val="24"/>
      <color indexed="9"/>
      <name val="Calibri"/>
      <family val="2"/>
    </font>
    <font>
      <b/>
      <sz val="18"/>
      <color indexed="9"/>
      <name val="Calibri"/>
      <family val="2"/>
      <scheme val="minor"/>
    </font>
    <font>
      <b/>
      <i/>
      <sz val="12"/>
      <name val="Calibri"/>
      <family val="2"/>
      <scheme val="minor"/>
    </font>
    <font>
      <b/>
      <sz val="12"/>
      <name val="Arial"/>
      <family val="2"/>
    </font>
    <font>
      <b/>
      <sz val="10"/>
      <name val="Arial"/>
      <family val="2"/>
    </font>
    <font>
      <sz val="10"/>
      <color indexed="9"/>
      <name val="Arial"/>
      <family val="2"/>
    </font>
    <font>
      <sz val="11"/>
      <name val="Arial"/>
      <family val="2"/>
    </font>
    <font>
      <b/>
      <sz val="11"/>
      <name val="Arial"/>
      <family val="2"/>
    </font>
    <font>
      <b/>
      <sz val="14"/>
      <name val="Arial"/>
      <family val="2"/>
    </font>
    <font>
      <b/>
      <i/>
      <sz val="10"/>
      <name val="Arial"/>
      <family val="2"/>
    </font>
    <font>
      <sz val="10"/>
      <name val="Arial Narrow"/>
      <family val="2"/>
    </font>
    <font>
      <b/>
      <sz val="10"/>
      <color indexed="9"/>
      <name val="Arial"/>
      <family val="2"/>
    </font>
    <font>
      <b/>
      <i/>
      <sz val="10"/>
      <color indexed="9"/>
      <name val="Arial"/>
      <family val="2"/>
    </font>
    <font>
      <sz val="8"/>
      <name val="Arial Narrow"/>
      <family val="2"/>
    </font>
    <font>
      <sz val="18"/>
      <color theme="0"/>
      <name val="Arial"/>
      <family val="2"/>
    </font>
    <font>
      <sz val="8"/>
      <name val="Arial"/>
      <family val="2"/>
    </font>
    <font>
      <sz val="10"/>
      <color theme="0"/>
      <name val="Arial"/>
      <family val="2"/>
    </font>
    <font>
      <b/>
      <sz val="12"/>
      <color theme="1"/>
      <name val="Calibri"/>
      <family val="2"/>
      <scheme val="minor"/>
    </font>
    <font>
      <b/>
      <i/>
      <sz val="10"/>
      <name val="Arial Narrow"/>
      <family val="2"/>
    </font>
    <font>
      <sz val="12"/>
      <name val="Arial"/>
      <family val="2"/>
    </font>
    <font>
      <sz val="10"/>
      <color theme="1"/>
      <name val="Frutiger 45 Light"/>
      <family val="2"/>
    </font>
    <font>
      <b/>
      <sz val="20"/>
      <name val="Frutiger 45 Light"/>
      <family val="2"/>
    </font>
    <font>
      <b/>
      <u/>
      <sz val="18"/>
      <name val="Frutiger 45 Light"/>
      <family val="2"/>
    </font>
    <font>
      <b/>
      <sz val="10"/>
      <color theme="0"/>
      <name val="Frutiger 45 Light"/>
      <family val="2"/>
    </font>
    <font>
      <sz val="14"/>
      <name val="Arial"/>
      <family val="2"/>
    </font>
    <font>
      <sz val="10"/>
      <color theme="0" tint="-0.249977111117893"/>
      <name val="Arial"/>
      <family val="2"/>
    </font>
  </fonts>
  <fills count="3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8"/>
        <bgColor indexed="64"/>
      </patternFill>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1"/>
        <bgColor indexed="64"/>
      </patternFill>
    </fill>
    <fill>
      <patternFill patternType="solid">
        <fgColor indexed="62"/>
        <bgColor indexed="64"/>
      </patternFill>
    </fill>
    <fill>
      <patternFill patternType="solid">
        <fgColor indexed="62"/>
        <bgColor indexed="58"/>
      </patternFill>
    </fill>
    <fill>
      <patternFill patternType="solid">
        <fgColor indexed="42"/>
        <bgColor indexed="64"/>
      </patternFill>
    </fill>
    <fill>
      <patternFill patternType="solid">
        <fgColor indexed="23"/>
        <bgColor indexed="64"/>
      </patternFill>
    </fill>
    <fill>
      <patternFill patternType="solid">
        <fgColor rgb="FF92D050"/>
        <bgColor indexed="64"/>
      </patternFill>
    </fill>
    <fill>
      <patternFill patternType="solid">
        <fgColor theme="9" tint="0.59999389629810485"/>
        <bgColor indexed="64"/>
      </patternFill>
    </fill>
    <fill>
      <patternFill patternType="solid">
        <fgColor indexed="9"/>
        <bgColor indexed="39"/>
      </patternFill>
    </fill>
    <fill>
      <patternFill patternType="solid">
        <fgColor indexed="47"/>
        <bgColor indexed="36"/>
      </patternFill>
    </fill>
    <fill>
      <patternFill patternType="solid">
        <fgColor indexed="18"/>
        <bgColor indexed="56"/>
      </patternFill>
    </fill>
    <fill>
      <patternFill patternType="solid">
        <fgColor indexed="10"/>
        <bgColor indexed="16"/>
      </patternFill>
    </fill>
    <fill>
      <patternFill patternType="solid">
        <fgColor rgb="FF000090"/>
        <bgColor indexed="58"/>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5595"/>
        <bgColor indexed="64"/>
      </patternFill>
    </fill>
    <fill>
      <patternFill patternType="solid">
        <fgColor rgb="FFC00000"/>
        <bgColor indexed="64"/>
      </patternFill>
    </fill>
    <fill>
      <patternFill patternType="solid">
        <fgColor rgb="FF00B050"/>
        <bgColor indexed="64"/>
      </patternFill>
    </fill>
    <fill>
      <patternFill patternType="solid">
        <fgColor theme="6" tint="0.59999389629810485"/>
        <bgColor indexed="64"/>
      </patternFill>
    </fill>
  </fills>
  <borders count="12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ck">
        <color indexed="64"/>
      </bottom>
      <diagonal/>
    </border>
    <border>
      <left style="thin">
        <color indexed="64"/>
      </left>
      <right style="double">
        <color indexed="64"/>
      </right>
      <top/>
      <bottom style="thin">
        <color indexed="64"/>
      </bottom>
      <diagonal/>
    </border>
  </borders>
  <cellStyleXfs count="11">
    <xf numFmtId="0" fontId="0" fillId="0" borderId="0"/>
    <xf numFmtId="0" fontId="2" fillId="0" borderId="0" applyNumberForma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35" fillId="0" borderId="0"/>
    <xf numFmtId="0" fontId="1" fillId="0" borderId="0"/>
    <xf numFmtId="44" fontId="1" fillId="0" borderId="0" applyFont="0" applyFill="0" applyBorder="0" applyAlignment="0" applyProtection="0"/>
    <xf numFmtId="0" fontId="49" fillId="0" borderId="0"/>
  </cellStyleXfs>
  <cellXfs count="673">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horizontal="center"/>
    </xf>
    <xf numFmtId="0" fontId="3" fillId="2" borderId="0" xfId="0" applyFont="1" applyFill="1" applyBorder="1"/>
    <xf numFmtId="0" fontId="3" fillId="0" borderId="1" xfId="0" applyFont="1" applyBorder="1"/>
    <xf numFmtId="0" fontId="3" fillId="0" borderId="0" xfId="0" applyFont="1" applyBorder="1"/>
    <xf numFmtId="0" fontId="3" fillId="0" borderId="0" xfId="0" applyFont="1" applyBorder="1" applyAlignment="1">
      <alignment horizontal="left"/>
    </xf>
    <xf numFmtId="0" fontId="3" fillId="0" borderId="0" xfId="0" applyFont="1" applyBorder="1" applyAlignment="1">
      <alignment horizontal="center"/>
    </xf>
    <xf numFmtId="0" fontId="5" fillId="2" borderId="3" xfId="0" applyFont="1" applyFill="1" applyBorder="1" applyAlignment="1">
      <alignment horizontal="left" vertical="top"/>
    </xf>
    <xf numFmtId="0" fontId="3" fillId="0" borderId="4" xfId="0" applyFont="1" applyBorder="1" applyAlignment="1">
      <alignment vertical="top"/>
    </xf>
    <xf numFmtId="0" fontId="3" fillId="0" borderId="4" xfId="0" applyFont="1" applyBorder="1" applyAlignment="1">
      <alignment horizontal="left" vertical="top"/>
    </xf>
    <xf numFmtId="0" fontId="3" fillId="0" borderId="4" xfId="0" applyFont="1" applyBorder="1" applyAlignment="1">
      <alignment horizontal="center" vertical="top"/>
    </xf>
    <xf numFmtId="0" fontId="6" fillId="0" borderId="6" xfId="0" applyFont="1" applyBorder="1" applyAlignment="1">
      <alignment horizontal="center"/>
    </xf>
    <xf numFmtId="0" fontId="6" fillId="0" borderId="7" xfId="0" applyFont="1" applyBorder="1" applyAlignment="1">
      <alignment horizontal="center"/>
    </xf>
    <xf numFmtId="0" fontId="6" fillId="0" borderId="7" xfId="0" applyFont="1" applyBorder="1"/>
    <xf numFmtId="0" fontId="6" fillId="0" borderId="8" xfId="0" applyFont="1" applyBorder="1" applyAlignment="1">
      <alignment horizontal="left"/>
    </xf>
    <xf numFmtId="0" fontId="6"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left"/>
    </xf>
    <xf numFmtId="0" fontId="3" fillId="0" borderId="11" xfId="0" applyFont="1" applyBorder="1" applyAlignment="1">
      <alignment horizontal="center"/>
    </xf>
    <xf numFmtId="0" fontId="3" fillId="2" borderId="0" xfId="0" applyFont="1" applyFill="1" applyBorder="1" applyAlignment="1">
      <alignment horizontal="center"/>
    </xf>
    <xf numFmtId="0" fontId="3" fillId="3" borderId="12" xfId="0" quotePrefix="1" applyFont="1" applyFill="1" applyBorder="1" applyAlignment="1">
      <alignment horizontal="center"/>
    </xf>
    <xf numFmtId="0" fontId="3" fillId="0" borderId="13" xfId="0" applyFont="1" applyBorder="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3" borderId="13" xfId="0" applyFont="1" applyFill="1" applyBorder="1" applyAlignment="1">
      <alignment horizontal="center"/>
    </xf>
    <xf numFmtId="0" fontId="3" fillId="3" borderId="16" xfId="0" applyFont="1" applyFill="1" applyBorder="1" applyAlignment="1">
      <alignment horizontal="left"/>
    </xf>
    <xf numFmtId="0" fontId="3" fillId="3" borderId="13" xfId="0" applyFont="1" applyFill="1" applyBorder="1" applyAlignment="1">
      <alignment horizontal="left"/>
    </xf>
    <xf numFmtId="14" fontId="3" fillId="3" borderId="13" xfId="0" applyNumberFormat="1"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0" borderId="12" xfId="0" quotePrefix="1" applyFont="1" applyBorder="1" applyAlignment="1">
      <alignment horizontal="center"/>
    </xf>
    <xf numFmtId="0" fontId="6" fillId="0" borderId="16" xfId="0" applyFont="1" applyBorder="1" applyAlignment="1">
      <alignment horizontal="center"/>
    </xf>
    <xf numFmtId="0" fontId="3" fillId="0" borderId="13" xfId="0" applyFont="1" applyFill="1" applyBorder="1"/>
    <xf numFmtId="0" fontId="3" fillId="0" borderId="19" xfId="0" applyFont="1" applyBorder="1"/>
    <xf numFmtId="0" fontId="3" fillId="0" borderId="20" xfId="0" applyFont="1" applyBorder="1"/>
    <xf numFmtId="0" fontId="3" fillId="0" borderId="21" xfId="0" quotePrefix="1" applyFont="1" applyBorder="1" applyAlignment="1">
      <alignment horizontal="center"/>
    </xf>
    <xf numFmtId="0" fontId="3" fillId="0" borderId="14" xfId="0" applyFont="1" applyBorder="1"/>
    <xf numFmtId="0" fontId="3" fillId="0" borderId="15" xfId="0" applyFont="1" applyBorder="1"/>
    <xf numFmtId="0" fontId="3" fillId="0" borderId="16" xfId="0" applyFont="1" applyBorder="1"/>
    <xf numFmtId="0" fontId="3" fillId="0" borderId="16" xfId="0" applyFont="1" applyBorder="1" applyAlignment="1">
      <alignment horizontal="left"/>
    </xf>
    <xf numFmtId="0" fontId="3" fillId="0" borderId="16" xfId="0" applyFont="1" applyBorder="1" applyAlignment="1">
      <alignment horizontal="center"/>
    </xf>
    <xf numFmtId="0" fontId="3" fillId="0" borderId="18" xfId="0" applyFont="1" applyFill="1" applyBorder="1"/>
    <xf numFmtId="0" fontId="3" fillId="0" borderId="18" xfId="0" applyFont="1" applyBorder="1"/>
    <xf numFmtId="0" fontId="3" fillId="0" borderId="17" xfId="0" applyFont="1" applyBorder="1"/>
    <xf numFmtId="0" fontId="3" fillId="0" borderId="17" xfId="0" applyFont="1" applyFill="1" applyBorder="1"/>
    <xf numFmtId="0" fontId="3" fillId="0" borderId="7" xfId="0" applyFont="1" applyFill="1" applyBorder="1"/>
    <xf numFmtId="0" fontId="3" fillId="0" borderId="22" xfId="0" applyFont="1" applyBorder="1"/>
    <xf numFmtId="0" fontId="3" fillId="0" borderId="11" xfId="0" applyFont="1" applyBorder="1"/>
    <xf numFmtId="0" fontId="3" fillId="0" borderId="11" xfId="0" applyFont="1" applyBorder="1" applyAlignment="1">
      <alignment horizontal="left"/>
    </xf>
    <xf numFmtId="0" fontId="3" fillId="0" borderId="23" xfId="0" applyFont="1" applyBorder="1"/>
    <xf numFmtId="0" fontId="3" fillId="0" borderId="24" xfId="0" applyFont="1" applyBorder="1"/>
    <xf numFmtId="0" fontId="3" fillId="4" borderId="0" xfId="0" applyFont="1" applyFill="1" applyBorder="1"/>
    <xf numFmtId="0" fontId="3" fillId="0" borderId="3" xfId="0" applyFont="1" applyBorder="1"/>
    <xf numFmtId="0" fontId="3" fillId="0" borderId="4" xfId="0" applyFont="1" applyBorder="1"/>
    <xf numFmtId="0" fontId="3" fillId="0" borderId="4" xfId="0" applyFont="1" applyBorder="1" applyAlignment="1">
      <alignment horizontal="left"/>
    </xf>
    <xf numFmtId="0" fontId="3" fillId="0" borderId="4" xfId="0" applyFont="1" applyBorder="1" applyAlignment="1">
      <alignment horizontal="center"/>
    </xf>
    <xf numFmtId="0" fontId="3" fillId="5" borderId="12" xfId="0" quotePrefix="1" applyFont="1" applyFill="1" applyBorder="1" applyAlignment="1">
      <alignment horizontal="center"/>
    </xf>
    <xf numFmtId="0" fontId="6" fillId="5" borderId="16" xfId="0" applyFont="1" applyFill="1" applyBorder="1" applyAlignment="1">
      <alignment horizontal="center"/>
    </xf>
    <xf numFmtId="0" fontId="3" fillId="5" borderId="16" xfId="0" applyFont="1" applyFill="1" applyBorder="1"/>
    <xf numFmtId="0" fontId="3" fillId="5" borderId="16" xfId="0" applyFont="1" applyFill="1" applyBorder="1" applyAlignment="1">
      <alignment horizontal="left"/>
    </xf>
    <xf numFmtId="0" fontId="3" fillId="5" borderId="16" xfId="0" applyFont="1" applyFill="1" applyBorder="1" applyAlignment="1">
      <alignment horizontal="center"/>
    </xf>
    <xf numFmtId="0" fontId="3" fillId="5" borderId="17" xfId="0" applyFont="1" applyFill="1" applyBorder="1"/>
    <xf numFmtId="0" fontId="3" fillId="5" borderId="18" xfId="0" applyFont="1" applyFill="1" applyBorder="1"/>
    <xf numFmtId="0" fontId="3" fillId="6" borderId="25" xfId="0" applyFont="1" applyFill="1" applyBorder="1"/>
    <xf numFmtId="0" fontId="3" fillId="6" borderId="26" xfId="0" applyFont="1" applyFill="1" applyBorder="1"/>
    <xf numFmtId="0" fontId="3" fillId="6" borderId="26" xfId="0" applyFont="1" applyFill="1" applyBorder="1" applyAlignment="1">
      <alignment horizontal="left"/>
    </xf>
    <xf numFmtId="0" fontId="3" fillId="6" borderId="26" xfId="0" applyFont="1" applyFill="1" applyBorder="1" applyAlignment="1">
      <alignment horizontal="center"/>
    </xf>
    <xf numFmtId="0" fontId="3" fillId="6" borderId="1" xfId="0" applyFont="1" applyFill="1" applyBorder="1"/>
    <xf numFmtId="0" fontId="3" fillId="6" borderId="0" xfId="0" applyFont="1" applyFill="1" applyBorder="1"/>
    <xf numFmtId="0" fontId="3" fillId="6" borderId="0" xfId="0" applyFont="1" applyFill="1" applyBorder="1" applyAlignment="1">
      <alignment horizontal="left"/>
    </xf>
    <xf numFmtId="0" fontId="3" fillId="6" borderId="0" xfId="0" applyFont="1" applyFill="1" applyBorder="1" applyAlignment="1">
      <alignment horizontal="center"/>
    </xf>
    <xf numFmtId="0" fontId="3" fillId="6" borderId="28" xfId="0" applyFont="1" applyFill="1" applyBorder="1"/>
    <xf numFmtId="0" fontId="3" fillId="6" borderId="29" xfId="0" applyFont="1" applyFill="1" applyBorder="1"/>
    <xf numFmtId="0" fontId="3" fillId="6" borderId="29" xfId="0" applyFont="1" applyFill="1" applyBorder="1" applyAlignment="1">
      <alignment horizontal="left"/>
    </xf>
    <xf numFmtId="0" fontId="3" fillId="6" borderId="29" xfId="0" applyFont="1" applyFill="1" applyBorder="1" applyAlignment="1">
      <alignment horizontal="center"/>
    </xf>
    <xf numFmtId="17" fontId="3" fillId="5" borderId="32" xfId="0" applyNumberFormat="1" applyFont="1" applyFill="1" applyBorder="1" applyAlignment="1"/>
    <xf numFmtId="17" fontId="3" fillId="5" borderId="33" xfId="0" applyNumberFormat="1" applyFont="1" applyFill="1" applyBorder="1" applyAlignment="1"/>
    <xf numFmtId="0" fontId="3" fillId="7" borderId="0" xfId="0" applyFont="1" applyFill="1" applyBorder="1"/>
    <xf numFmtId="0" fontId="3" fillId="8" borderId="0" xfId="0" applyFont="1" applyFill="1" applyBorder="1"/>
    <xf numFmtId="0" fontId="3" fillId="9" borderId="0" xfId="0" applyFont="1" applyFill="1" applyBorder="1"/>
    <xf numFmtId="0" fontId="3" fillId="10" borderId="0" xfId="0" applyFont="1" applyFill="1" applyBorder="1"/>
    <xf numFmtId="0" fontId="3" fillId="2" borderId="0" xfId="3" applyFont="1" applyFill="1"/>
    <xf numFmtId="0" fontId="11" fillId="6" borderId="25" xfId="3" applyFont="1" applyFill="1" applyBorder="1" applyAlignment="1">
      <alignment horizontal="centerContinuous" wrapText="1"/>
    </xf>
    <xf numFmtId="0" fontId="12" fillId="6" borderId="26" xfId="3" applyFont="1" applyFill="1" applyBorder="1" applyAlignment="1">
      <alignment horizontal="centerContinuous" wrapText="1"/>
    </xf>
    <xf numFmtId="0" fontId="13" fillId="6" borderId="26" xfId="3" applyFont="1" applyFill="1" applyBorder="1" applyAlignment="1">
      <alignment horizontal="centerContinuous" wrapText="1"/>
    </xf>
    <xf numFmtId="0" fontId="12" fillId="6" borderId="27" xfId="3" applyFont="1" applyFill="1" applyBorder="1" applyAlignment="1">
      <alignment horizontal="centerContinuous" wrapText="1"/>
    </xf>
    <xf numFmtId="0" fontId="11" fillId="6" borderId="3" xfId="3" applyFont="1" applyFill="1" applyBorder="1" applyAlignment="1">
      <alignment horizontal="centerContinuous" wrapText="1"/>
    </xf>
    <xf numFmtId="0" fontId="12" fillId="6" borderId="4" xfId="3" applyFont="1" applyFill="1" applyBorder="1" applyAlignment="1">
      <alignment horizontal="centerContinuous" wrapText="1"/>
    </xf>
    <xf numFmtId="0" fontId="12" fillId="6" borderId="5" xfId="3" applyFont="1" applyFill="1" applyBorder="1" applyAlignment="1">
      <alignment horizontal="centerContinuous" wrapText="1"/>
    </xf>
    <xf numFmtId="0" fontId="6" fillId="3" borderId="39" xfId="3" applyFont="1" applyFill="1" applyBorder="1" applyAlignment="1">
      <alignment horizontal="centerContinuous"/>
    </xf>
    <xf numFmtId="0" fontId="6" fillId="3" borderId="40" xfId="3" applyFont="1" applyFill="1" applyBorder="1" applyAlignment="1">
      <alignment horizontal="centerContinuous"/>
    </xf>
    <xf numFmtId="0" fontId="3" fillId="3" borderId="41" xfId="3" applyFont="1" applyFill="1" applyBorder="1" applyAlignment="1">
      <alignment horizontal="center"/>
    </xf>
    <xf numFmtId="0" fontId="6" fillId="3" borderId="41" xfId="3" applyFont="1" applyFill="1" applyBorder="1" applyAlignment="1">
      <alignment horizontal="centerContinuous"/>
    </xf>
    <xf numFmtId="0" fontId="6" fillId="3" borderId="40" xfId="3" applyFont="1" applyFill="1" applyBorder="1" applyAlignment="1">
      <alignment horizontal="centerContinuous" wrapText="1"/>
    </xf>
    <xf numFmtId="0" fontId="6" fillId="3" borderId="41" xfId="3" applyFont="1" applyFill="1" applyBorder="1" applyAlignment="1">
      <alignment horizontal="centerContinuous" wrapText="1"/>
    </xf>
    <xf numFmtId="0" fontId="3" fillId="2" borderId="1" xfId="3" applyFont="1" applyFill="1" applyBorder="1" applyAlignment="1">
      <alignment horizontal="right"/>
    </xf>
    <xf numFmtId="0" fontId="14" fillId="2" borderId="43" xfId="3" applyFont="1" applyFill="1" applyBorder="1" applyAlignment="1">
      <alignment horizontal="right"/>
    </xf>
    <xf numFmtId="0" fontId="3" fillId="2" borderId="37" xfId="3" applyFont="1" applyFill="1" applyBorder="1" applyAlignment="1">
      <alignment horizontal="center"/>
    </xf>
    <xf numFmtId="0" fontId="3" fillId="2" borderId="30" xfId="3" applyFont="1" applyFill="1" applyBorder="1" applyAlignment="1">
      <alignment horizontal="center"/>
    </xf>
    <xf numFmtId="0" fontId="14" fillId="2" borderId="1" xfId="3" applyFont="1" applyFill="1" applyBorder="1" applyAlignment="1">
      <alignment horizontal="right"/>
    </xf>
    <xf numFmtId="0" fontId="15" fillId="3" borderId="49" xfId="3" applyFont="1" applyFill="1" applyBorder="1" applyAlignment="1">
      <alignment horizontal="center"/>
    </xf>
    <xf numFmtId="14" fontId="14" fillId="3" borderId="2" xfId="3" applyNumberFormat="1" applyFont="1" applyFill="1" applyBorder="1" applyAlignment="1">
      <alignment horizontal="center"/>
    </xf>
    <xf numFmtId="0" fontId="14" fillId="2" borderId="50" xfId="3" applyFont="1" applyFill="1" applyBorder="1" applyAlignment="1">
      <alignment horizontal="right"/>
    </xf>
    <xf numFmtId="0" fontId="14" fillId="2" borderId="49" xfId="3" applyFont="1" applyFill="1" applyBorder="1" applyAlignment="1">
      <alignment horizontal="center"/>
    </xf>
    <xf numFmtId="14" fontId="14" fillId="2" borderId="2" xfId="3" applyNumberFormat="1" applyFont="1" applyFill="1" applyBorder="1" applyAlignment="1">
      <alignment horizontal="center"/>
    </xf>
    <xf numFmtId="0" fontId="14" fillId="3" borderId="49" xfId="3" applyFont="1" applyFill="1" applyBorder="1" applyAlignment="1">
      <alignment horizontal="center"/>
    </xf>
    <xf numFmtId="0" fontId="3" fillId="2" borderId="51" xfId="3" applyFont="1" applyFill="1" applyBorder="1" applyAlignment="1">
      <alignment horizontal="right"/>
    </xf>
    <xf numFmtId="0" fontId="3" fillId="3" borderId="3" xfId="3" applyFont="1" applyFill="1" applyBorder="1"/>
    <xf numFmtId="0" fontId="6" fillId="3" borderId="0" xfId="3" applyFont="1" applyFill="1" applyAlignment="1">
      <alignment horizontal="centerContinuous" wrapText="1"/>
    </xf>
    <xf numFmtId="0" fontId="6" fillId="3" borderId="0" xfId="3" applyFont="1" applyFill="1" applyAlignment="1">
      <alignment horizontal="right"/>
    </xf>
    <xf numFmtId="0" fontId="6" fillId="3" borderId="2" xfId="3" applyFont="1" applyFill="1" applyBorder="1" applyAlignment="1">
      <alignment horizontal="center"/>
    </xf>
    <xf numFmtId="0" fontId="14" fillId="2" borderId="55" xfId="3" applyFont="1" applyFill="1" applyBorder="1" applyAlignment="1">
      <alignment horizontal="left" vertical="center"/>
    </xf>
    <xf numFmtId="0" fontId="14" fillId="2" borderId="56" xfId="3" applyFont="1" applyFill="1" applyBorder="1" applyAlignment="1">
      <alignment horizontal="center" vertical="center"/>
    </xf>
    <xf numFmtId="9" fontId="14" fillId="2" borderId="57" xfId="2" applyFont="1" applyFill="1" applyBorder="1" applyAlignment="1">
      <alignment horizontal="center" vertical="center"/>
    </xf>
    <xf numFmtId="0" fontId="14" fillId="2" borderId="12" xfId="3" applyFont="1" applyFill="1" applyBorder="1" applyAlignment="1">
      <alignment horizontal="left" vertical="center"/>
    </xf>
    <xf numFmtId="0" fontId="14" fillId="2" borderId="16" xfId="3" applyFont="1" applyFill="1" applyBorder="1" applyAlignment="1">
      <alignment horizontal="center" vertical="center"/>
    </xf>
    <xf numFmtId="9" fontId="14" fillId="2" borderId="60" xfId="2" applyFont="1" applyFill="1" applyBorder="1" applyAlignment="1">
      <alignment horizontal="center" vertical="center"/>
    </xf>
    <xf numFmtId="14" fontId="14" fillId="2" borderId="30" xfId="3" applyNumberFormat="1" applyFont="1" applyFill="1" applyBorder="1" applyAlignment="1">
      <alignment horizontal="center"/>
    </xf>
    <xf numFmtId="0" fontId="3" fillId="2" borderId="49" xfId="3" applyFont="1" applyFill="1" applyBorder="1" applyAlignment="1">
      <alignment horizontal="center"/>
    </xf>
    <xf numFmtId="0" fontId="14" fillId="2" borderId="2" xfId="3" applyFont="1" applyFill="1" applyBorder="1"/>
    <xf numFmtId="0" fontId="14" fillId="2" borderId="30" xfId="3" applyFont="1" applyFill="1" applyBorder="1"/>
    <xf numFmtId="0" fontId="3" fillId="2" borderId="1" xfId="3" applyFont="1" applyFill="1" applyBorder="1"/>
    <xf numFmtId="0" fontId="3" fillId="2" borderId="2" xfId="3" applyFont="1" applyFill="1" applyBorder="1"/>
    <xf numFmtId="0" fontId="3" fillId="0" borderId="0" xfId="3" applyFont="1"/>
    <xf numFmtId="0" fontId="14" fillId="2" borderId="22" xfId="3" applyFont="1" applyFill="1" applyBorder="1" applyAlignment="1">
      <alignment horizontal="left" vertical="center"/>
    </xf>
    <xf numFmtId="0" fontId="14" fillId="2" borderId="11" xfId="3" applyFont="1" applyFill="1" applyBorder="1" applyAlignment="1">
      <alignment horizontal="center" vertical="center"/>
    </xf>
    <xf numFmtId="9" fontId="14" fillId="2" borderId="63" xfId="2" applyFont="1" applyFill="1" applyBorder="1" applyAlignment="1">
      <alignment horizontal="center" vertical="center"/>
    </xf>
    <xf numFmtId="0" fontId="3" fillId="2" borderId="3" xfId="3" applyFont="1" applyFill="1" applyBorder="1"/>
    <xf numFmtId="0" fontId="3" fillId="2" borderId="4" xfId="3" applyFont="1" applyFill="1" applyBorder="1"/>
    <xf numFmtId="0" fontId="3" fillId="2" borderId="5" xfId="3" applyFont="1" applyFill="1" applyBorder="1"/>
    <xf numFmtId="0" fontId="5" fillId="2" borderId="0" xfId="3" applyFont="1" applyFill="1"/>
    <xf numFmtId="0" fontId="18" fillId="6" borderId="42" xfId="3" applyFont="1" applyFill="1" applyBorder="1" applyAlignment="1">
      <alignment horizontal="centerContinuous" wrapText="1"/>
    </xf>
    <xf numFmtId="0" fontId="5" fillId="6" borderId="33" xfId="3" applyFont="1" applyFill="1" applyBorder="1" applyAlignment="1">
      <alignment horizontal="centerContinuous" wrapText="1"/>
    </xf>
    <xf numFmtId="0" fontId="5" fillId="6" borderId="35" xfId="3" applyFont="1" applyFill="1" applyBorder="1" applyAlignment="1">
      <alignment horizontal="centerContinuous" wrapText="1"/>
    </xf>
    <xf numFmtId="0" fontId="5" fillId="0" borderId="0" xfId="3" applyFont="1"/>
    <xf numFmtId="0" fontId="6" fillId="3" borderId="44" xfId="3" applyFont="1" applyFill="1" applyBorder="1"/>
    <xf numFmtId="0" fontId="3" fillId="3" borderId="31" xfId="3" applyFont="1" applyFill="1" applyBorder="1"/>
    <xf numFmtId="0" fontId="3" fillId="3" borderId="45" xfId="3" applyFont="1" applyFill="1" applyBorder="1"/>
    <xf numFmtId="0" fontId="6" fillId="3" borderId="42" xfId="3" applyFont="1" applyFill="1" applyBorder="1"/>
    <xf numFmtId="0" fontId="3" fillId="3" borderId="33" xfId="3" applyFont="1" applyFill="1" applyBorder="1"/>
    <xf numFmtId="0" fontId="3" fillId="3" borderId="35" xfId="3" applyFont="1" applyFill="1" applyBorder="1"/>
    <xf numFmtId="0" fontId="6" fillId="3" borderId="33" xfId="3" applyFont="1" applyFill="1" applyBorder="1"/>
    <xf numFmtId="0" fontId="6" fillId="3" borderId="34" xfId="3" applyFont="1" applyFill="1" applyBorder="1" applyAlignment="1">
      <alignment horizontal="right"/>
    </xf>
    <xf numFmtId="0" fontId="7" fillId="6" borderId="32" xfId="3" applyFont="1" applyFill="1" applyBorder="1"/>
    <xf numFmtId="0" fontId="7" fillId="6" borderId="26" xfId="3" applyFont="1" applyFill="1" applyBorder="1"/>
    <xf numFmtId="0" fontId="7" fillId="6" borderId="27" xfId="3" applyFont="1" applyFill="1" applyBorder="1"/>
    <xf numFmtId="0" fontId="14" fillId="0" borderId="1" xfId="3" applyFont="1" applyBorder="1" applyAlignment="1">
      <alignment horizontal="right"/>
    </xf>
    <xf numFmtId="0" fontId="3" fillId="2" borderId="9" xfId="3" applyFont="1" applyFill="1" applyBorder="1" applyAlignment="1">
      <alignment horizontal="right"/>
    </xf>
    <xf numFmtId="0" fontId="18" fillId="6" borderId="25" xfId="3" applyFont="1" applyFill="1" applyBorder="1" applyAlignment="1">
      <alignment horizontal="centerContinuous" wrapText="1"/>
    </xf>
    <xf numFmtId="0" fontId="5" fillId="6" borderId="26" xfId="3" applyFont="1" applyFill="1" applyBorder="1" applyAlignment="1">
      <alignment horizontal="centerContinuous" vertical="center" wrapText="1"/>
    </xf>
    <xf numFmtId="0" fontId="5" fillId="6" borderId="27" xfId="3" applyFont="1" applyFill="1" applyBorder="1" applyAlignment="1">
      <alignment horizontal="centerContinuous" vertical="center" wrapText="1"/>
    </xf>
    <xf numFmtId="0" fontId="15" fillId="2" borderId="25" xfId="3" applyFont="1" applyFill="1" applyBorder="1" applyAlignment="1">
      <alignment horizontal="left"/>
    </xf>
    <xf numFmtId="0" fontId="14" fillId="2" borderId="26" xfId="3" applyFont="1" applyFill="1" applyBorder="1"/>
    <xf numFmtId="0" fontId="5" fillId="2" borderId="26" xfId="3" applyFont="1" applyFill="1" applyBorder="1" applyAlignment="1">
      <alignment horizontal="centerContinuous" wrapText="1"/>
    </xf>
    <xf numFmtId="0" fontId="14" fillId="0" borderId="26" xfId="3" applyFont="1" applyBorder="1"/>
    <xf numFmtId="0" fontId="15" fillId="2" borderId="26" xfId="3" applyFont="1" applyFill="1" applyBorder="1" applyAlignment="1">
      <alignment horizontal="right"/>
    </xf>
    <xf numFmtId="0" fontId="3" fillId="2" borderId="27" xfId="3" applyFont="1" applyFill="1" applyBorder="1"/>
    <xf numFmtId="0" fontId="14" fillId="2" borderId="0" xfId="3" applyFont="1" applyFill="1"/>
    <xf numFmtId="0" fontId="14" fillId="2" borderId="0" xfId="3" applyFont="1" applyFill="1" applyAlignment="1">
      <alignment horizontal="right"/>
    </xf>
    <xf numFmtId="0" fontId="14" fillId="0" borderId="0" xfId="3" applyFont="1"/>
    <xf numFmtId="0" fontId="14" fillId="2" borderId="0" xfId="3" applyFont="1" applyFill="1" applyAlignment="1">
      <alignment horizontal="left" vertical="center"/>
    </xf>
    <xf numFmtId="0" fontId="14" fillId="2" borderId="2" xfId="3" applyFont="1" applyFill="1" applyBorder="1" applyAlignment="1">
      <alignment horizontal="left" vertical="center"/>
    </xf>
    <xf numFmtId="0" fontId="15" fillId="2" borderId="1" xfId="3" applyFont="1" applyFill="1" applyBorder="1" applyAlignment="1">
      <alignment horizontal="left"/>
    </xf>
    <xf numFmtId="0" fontId="15" fillId="2" borderId="0" xfId="3" applyFont="1" applyFill="1" applyAlignment="1">
      <alignment horizontal="right"/>
    </xf>
    <xf numFmtId="0" fontId="14" fillId="2" borderId="1" xfId="3" applyFont="1" applyFill="1" applyBorder="1"/>
    <xf numFmtId="0" fontId="15" fillId="2" borderId="1" xfId="3" applyFont="1" applyFill="1" applyBorder="1" applyAlignment="1">
      <alignment horizontal="right"/>
    </xf>
    <xf numFmtId="0" fontId="14" fillId="2" borderId="3" xfId="3" applyFont="1" applyFill="1" applyBorder="1"/>
    <xf numFmtId="0" fontId="14" fillId="2" borderId="4" xfId="3" applyFont="1" applyFill="1" applyBorder="1"/>
    <xf numFmtId="0" fontId="14" fillId="2" borderId="5" xfId="3" applyFont="1" applyFill="1" applyBorder="1"/>
    <xf numFmtId="0" fontId="6" fillId="3" borderId="31" xfId="3" applyFont="1" applyFill="1" applyBorder="1"/>
    <xf numFmtId="0" fontId="6" fillId="3" borderId="45" xfId="3" applyFont="1" applyFill="1" applyBorder="1"/>
    <xf numFmtId="0" fontId="14" fillId="2" borderId="25" xfId="3" applyFont="1" applyFill="1" applyBorder="1"/>
    <xf numFmtId="0" fontId="3" fillId="0" borderId="54" xfId="3" applyFont="1" applyBorder="1"/>
    <xf numFmtId="0" fontId="19" fillId="2" borderId="0" xfId="3" applyFont="1" applyFill="1"/>
    <xf numFmtId="0" fontId="20" fillId="2" borderId="0" xfId="3" applyFont="1" applyFill="1"/>
    <xf numFmtId="0" fontId="21" fillId="6" borderId="41" xfId="3" applyFont="1" applyFill="1" applyBorder="1" applyAlignment="1">
      <alignment horizontal="center"/>
    </xf>
    <xf numFmtId="0" fontId="19" fillId="2" borderId="0" xfId="3" applyFont="1" applyFill="1" applyAlignment="1">
      <alignment vertical="center"/>
    </xf>
    <xf numFmtId="0" fontId="23" fillId="2" borderId="3" xfId="3" applyFont="1" applyFill="1" applyBorder="1" applyAlignment="1">
      <alignment vertical="center"/>
    </xf>
    <xf numFmtId="0" fontId="19" fillId="2" borderId="66" xfId="3" applyFont="1" applyFill="1" applyBorder="1" applyAlignment="1">
      <alignment vertical="center"/>
    </xf>
    <xf numFmtId="0" fontId="23" fillId="2" borderId="39" xfId="3" applyFont="1" applyFill="1" applyBorder="1" applyAlignment="1">
      <alignment vertical="top"/>
    </xf>
    <xf numFmtId="0" fontId="19" fillId="2" borderId="70" xfId="3" applyFont="1" applyFill="1" applyBorder="1" applyAlignment="1">
      <alignment vertical="center"/>
    </xf>
    <xf numFmtId="0" fontId="23" fillId="2" borderId="39" xfId="3" applyFont="1" applyFill="1" applyBorder="1" applyAlignment="1">
      <alignment vertical="center"/>
    </xf>
    <xf numFmtId="0" fontId="21" fillId="6" borderId="69" xfId="3" applyFont="1" applyFill="1" applyBorder="1"/>
    <xf numFmtId="0" fontId="19" fillId="2" borderId="55" xfId="3" applyFont="1" applyFill="1" applyBorder="1" applyAlignment="1">
      <alignment horizontal="center"/>
    </xf>
    <xf numFmtId="0" fontId="19" fillId="0" borderId="34" xfId="3" applyFont="1" applyBorder="1" applyAlignment="1">
      <alignment horizontal="center"/>
    </xf>
    <xf numFmtId="0" fontId="19" fillId="0" borderId="71" xfId="3" applyFont="1" applyBorder="1" applyAlignment="1">
      <alignment horizontal="left" vertical="center"/>
    </xf>
    <xf numFmtId="0" fontId="19" fillId="2" borderId="12" xfId="3" applyFont="1" applyFill="1" applyBorder="1" applyAlignment="1">
      <alignment horizontal="center"/>
    </xf>
    <xf numFmtId="0" fontId="19" fillId="0" borderId="72" xfId="3" applyFont="1" applyBorder="1" applyAlignment="1">
      <alignment horizontal="left" vertical="center" wrapText="1"/>
    </xf>
    <xf numFmtId="0" fontId="19" fillId="0" borderId="59" xfId="3" applyFont="1" applyBorder="1" applyAlignment="1">
      <alignment horizontal="center"/>
    </xf>
    <xf numFmtId="0" fontId="19" fillId="0" borderId="72" xfId="3" applyFont="1" applyBorder="1" applyAlignment="1">
      <alignment horizontal="left" vertical="center"/>
    </xf>
    <xf numFmtId="0" fontId="19" fillId="0" borderId="74" xfId="3" applyFont="1" applyBorder="1" applyAlignment="1">
      <alignment horizontal="left" vertical="center" wrapText="1"/>
    </xf>
    <xf numFmtId="0" fontId="19" fillId="0" borderId="74" xfId="3" applyFont="1" applyBorder="1" applyAlignment="1">
      <alignment horizontal="left" vertical="center"/>
    </xf>
    <xf numFmtId="0" fontId="19" fillId="0" borderId="76" xfId="3" applyFont="1" applyBorder="1" applyAlignment="1">
      <alignment horizontal="left" vertical="center" wrapText="1"/>
    </xf>
    <xf numFmtId="0" fontId="19" fillId="0" borderId="76" xfId="3" applyFont="1" applyBorder="1" applyAlignment="1">
      <alignment horizontal="left" vertical="center"/>
    </xf>
    <xf numFmtId="0" fontId="19" fillId="2" borderId="16" xfId="3" applyFont="1" applyFill="1" applyBorder="1" applyAlignment="1">
      <alignment horizontal="center"/>
    </xf>
    <xf numFmtId="0" fontId="19" fillId="0" borderId="79" xfId="3" applyFont="1" applyBorder="1" applyAlignment="1">
      <alignment horizontal="left" vertical="center"/>
    </xf>
    <xf numFmtId="0" fontId="25" fillId="3" borderId="28" xfId="3" applyFont="1" applyFill="1" applyBorder="1"/>
    <xf numFmtId="0" fontId="19" fillId="3" borderId="30" xfId="3" applyFont="1" applyFill="1" applyBorder="1"/>
    <xf numFmtId="0" fontId="19" fillId="0" borderId="79" xfId="3" applyFont="1" applyBorder="1" applyAlignment="1">
      <alignment horizontal="left" vertical="center" wrapText="1"/>
    </xf>
    <xf numFmtId="0" fontId="5" fillId="2" borderId="28" xfId="3" applyFont="1" applyFill="1" applyBorder="1" applyAlignment="1">
      <alignment vertical="center"/>
    </xf>
    <xf numFmtId="0" fontId="3" fillId="2" borderId="37" xfId="3" applyFont="1" applyFill="1" applyBorder="1" applyAlignment="1">
      <alignment vertical="center"/>
    </xf>
    <xf numFmtId="0" fontId="5" fillId="2" borderId="44" xfId="3" applyFont="1" applyFill="1" applyBorder="1" applyAlignment="1">
      <alignment vertical="top"/>
    </xf>
    <xf numFmtId="0" fontId="3" fillId="2" borderId="59" xfId="3" applyFont="1" applyFill="1" applyBorder="1" applyAlignment="1">
      <alignment vertical="center"/>
    </xf>
    <xf numFmtId="0" fontId="5" fillId="2" borderId="52" xfId="3" applyFont="1" applyFill="1" applyBorder="1" applyAlignment="1">
      <alignment vertical="center"/>
    </xf>
    <xf numFmtId="0" fontId="3" fillId="2" borderId="38" xfId="3" applyFont="1" applyFill="1" applyBorder="1" applyAlignment="1">
      <alignment vertical="center"/>
    </xf>
    <xf numFmtId="0" fontId="6" fillId="2" borderId="1" xfId="3" applyFont="1" applyFill="1" applyBorder="1" applyAlignment="1">
      <alignment vertical="center"/>
    </xf>
    <xf numFmtId="0" fontId="26" fillId="2" borderId="0" xfId="3" applyFont="1" applyFill="1" applyAlignment="1">
      <alignment horizontal="right"/>
    </xf>
    <xf numFmtId="0" fontId="27" fillId="2" borderId="1" xfId="3" applyFont="1" applyFill="1" applyBorder="1" applyAlignment="1">
      <alignment vertical="center"/>
    </xf>
    <xf numFmtId="0" fontId="28" fillId="2" borderId="0" xfId="3" applyFont="1" applyFill="1"/>
    <xf numFmtId="0" fontId="6" fillId="2" borderId="1" xfId="3" applyFont="1" applyFill="1" applyBorder="1" applyAlignment="1">
      <alignment horizontal="left" vertical="center"/>
    </xf>
    <xf numFmtId="0" fontId="3" fillId="2" borderId="0" xfId="3" applyFont="1" applyFill="1" applyAlignment="1">
      <alignment horizontal="left"/>
    </xf>
    <xf numFmtId="0" fontId="3" fillId="2" borderId="2" xfId="3" applyFont="1" applyFill="1" applyBorder="1" applyAlignment="1">
      <alignment horizontal="left"/>
    </xf>
    <xf numFmtId="0" fontId="6" fillId="2" borderId="3" xfId="3" applyFont="1" applyFill="1" applyBorder="1" applyAlignment="1">
      <alignment vertical="center"/>
    </xf>
    <xf numFmtId="0" fontId="10" fillId="0" borderId="5" xfId="3" applyBorder="1"/>
    <xf numFmtId="0" fontId="16" fillId="2" borderId="0" xfId="3" applyFont="1" applyFill="1" applyAlignment="1">
      <alignment horizontal="left"/>
    </xf>
    <xf numFmtId="0" fontId="19" fillId="0" borderId="0" xfId="3" applyFont="1"/>
    <xf numFmtId="0" fontId="10" fillId="0" borderId="0" xfId="4"/>
    <xf numFmtId="0" fontId="10" fillId="13" borderId="0" xfId="4" applyFill="1" applyAlignment="1">
      <alignment horizontal="right"/>
    </xf>
    <xf numFmtId="0" fontId="33" fillId="13" borderId="0" xfId="4" applyFont="1" applyFill="1" applyAlignment="1">
      <alignment horizontal="center"/>
    </xf>
    <xf numFmtId="0" fontId="10" fillId="0" borderId="1" xfId="4" applyBorder="1"/>
    <xf numFmtId="0" fontId="32" fillId="14" borderId="89" xfId="4" applyFont="1" applyFill="1" applyBorder="1" applyAlignment="1">
      <alignment horizontal="center" vertical="center" wrapText="1"/>
    </xf>
    <xf numFmtId="0" fontId="32" fillId="14" borderId="90" xfId="4" applyFont="1" applyFill="1" applyBorder="1" applyAlignment="1">
      <alignment horizontal="center" vertical="center"/>
    </xf>
    <xf numFmtId="0" fontId="33" fillId="14" borderId="91" xfId="4" applyFont="1" applyFill="1" applyBorder="1" applyAlignment="1">
      <alignment horizontal="center" vertical="center" wrapText="1"/>
    </xf>
    <xf numFmtId="0" fontId="34" fillId="14" borderId="91" xfId="4" applyFont="1" applyFill="1" applyBorder="1" applyAlignment="1">
      <alignment horizontal="right"/>
    </xf>
    <xf numFmtId="0" fontId="10" fillId="5" borderId="1" xfId="4" applyFill="1" applyBorder="1" applyAlignment="1" applyProtection="1">
      <alignment horizontal="right"/>
      <protection locked="0"/>
    </xf>
    <xf numFmtId="0" fontId="10" fillId="5" borderId="92" xfId="4" applyFill="1" applyBorder="1" applyProtection="1">
      <protection locked="0"/>
    </xf>
    <xf numFmtId="2" fontId="10" fillId="13" borderId="88" xfId="4" applyNumberFormat="1" applyFill="1" applyBorder="1"/>
    <xf numFmtId="1" fontId="10" fillId="13" borderId="87" xfId="4" applyNumberFormat="1" applyFill="1" applyBorder="1"/>
    <xf numFmtId="0" fontId="10" fillId="5" borderId="93" xfId="4" applyFill="1" applyBorder="1" applyProtection="1">
      <protection locked="0"/>
    </xf>
    <xf numFmtId="2" fontId="10" fillId="13" borderId="2" xfId="4" applyNumberFormat="1" applyFill="1" applyBorder="1"/>
    <xf numFmtId="1" fontId="10" fillId="13" borderId="0" xfId="4" applyNumberFormat="1" applyFill="1"/>
    <xf numFmtId="1" fontId="10" fillId="13" borderId="2" xfId="4" applyNumberFormat="1" applyFill="1" applyBorder="1"/>
    <xf numFmtId="0" fontId="10" fillId="5" borderId="0" xfId="4" applyFill="1" applyAlignment="1" applyProtection="1">
      <alignment horizontal="right"/>
      <protection locked="0"/>
    </xf>
    <xf numFmtId="0" fontId="10" fillId="2" borderId="0" xfId="4" applyFill="1" applyProtection="1">
      <protection locked="0"/>
    </xf>
    <xf numFmtId="0" fontId="10" fillId="5" borderId="51" xfId="4" applyFill="1" applyBorder="1" applyProtection="1">
      <protection locked="0"/>
    </xf>
    <xf numFmtId="2" fontId="10" fillId="13" borderId="5" xfId="4" applyNumberFormat="1" applyFill="1" applyBorder="1"/>
    <xf numFmtId="1" fontId="10" fillId="13" borderId="5" xfId="4" applyNumberFormat="1" applyFill="1" applyBorder="1"/>
    <xf numFmtId="0" fontId="33" fillId="0" borderId="0" xfId="4" applyFont="1"/>
    <xf numFmtId="0" fontId="33" fillId="0" borderId="95" xfId="4" applyFont="1" applyBorder="1"/>
    <xf numFmtId="0" fontId="10" fillId="0" borderId="96" xfId="4" applyBorder="1"/>
    <xf numFmtId="0" fontId="10" fillId="0" borderId="94" xfId="4" applyBorder="1"/>
    <xf numFmtId="0" fontId="33" fillId="0" borderId="61" xfId="4" applyFont="1" applyBorder="1"/>
    <xf numFmtId="2" fontId="10" fillId="0" borderId="0" xfId="4" applyNumberFormat="1" applyBorder="1"/>
    <xf numFmtId="0" fontId="10" fillId="0" borderId="0" xfId="4" applyBorder="1"/>
    <xf numFmtId="0" fontId="10" fillId="0" borderId="49" xfId="4" applyBorder="1"/>
    <xf numFmtId="0" fontId="10" fillId="15" borderId="0" xfId="4" applyFill="1" applyBorder="1"/>
    <xf numFmtId="0" fontId="10" fillId="0" borderId="0" xfId="4" quotePrefix="1" applyBorder="1"/>
    <xf numFmtId="0" fontId="33" fillId="16" borderId="36" xfId="4" applyFont="1" applyFill="1" applyBorder="1"/>
    <xf numFmtId="2" fontId="10" fillId="16" borderId="29" xfId="4" applyNumberFormat="1" applyFill="1" applyBorder="1"/>
    <xf numFmtId="0" fontId="10" fillId="0" borderId="29" xfId="4" quotePrefix="1" applyBorder="1"/>
    <xf numFmtId="0" fontId="10" fillId="0" borderId="37" xfId="4" applyBorder="1"/>
    <xf numFmtId="0" fontId="21" fillId="6" borderId="41" xfId="3" applyFont="1" applyFill="1" applyBorder="1" applyAlignment="1">
      <alignment horizontal="center"/>
    </xf>
    <xf numFmtId="0" fontId="35" fillId="2" borderId="0" xfId="7" applyFill="1"/>
    <xf numFmtId="0" fontId="13" fillId="14" borderId="39" xfId="7" applyFont="1" applyFill="1" applyBorder="1" applyAlignment="1">
      <alignment vertical="center"/>
    </xf>
    <xf numFmtId="0" fontId="13" fillId="14" borderId="97" xfId="7" applyFont="1" applyFill="1" applyBorder="1" applyAlignment="1">
      <alignment horizontal="center" vertical="center" wrapText="1"/>
    </xf>
    <xf numFmtId="0" fontId="13" fillId="14" borderId="41" xfId="7" applyFont="1" applyFill="1" applyBorder="1" applyAlignment="1">
      <alignment horizontal="center" vertical="center"/>
    </xf>
    <xf numFmtId="0" fontId="13" fillId="14" borderId="97" xfId="7" applyFont="1" applyFill="1" applyBorder="1" applyAlignment="1">
      <alignment horizontal="center" vertical="center"/>
    </xf>
    <xf numFmtId="0" fontId="35" fillId="2" borderId="0" xfId="7" applyFill="1" applyAlignment="1">
      <alignment vertical="center"/>
    </xf>
    <xf numFmtId="0" fontId="3" fillId="0" borderId="78" xfId="7" applyFont="1" applyBorder="1" applyAlignment="1">
      <alignment horizontal="left" vertical="center" wrapText="1"/>
    </xf>
    <xf numFmtId="0" fontId="3" fillId="0" borderId="73" xfId="7" applyFont="1" applyBorder="1" applyAlignment="1">
      <alignment horizontal="left" vertical="center" wrapText="1"/>
    </xf>
    <xf numFmtId="0" fontId="3" fillId="0" borderId="75" xfId="7" applyFont="1" applyBorder="1" applyAlignment="1">
      <alignment horizontal="left" vertical="center" wrapText="1"/>
    </xf>
    <xf numFmtId="0" fontId="3" fillId="0" borderId="99" xfId="7" applyFont="1" applyBorder="1" applyAlignment="1">
      <alignment horizontal="left" vertical="center" wrapText="1"/>
    </xf>
    <xf numFmtId="0" fontId="3" fillId="0" borderId="81" xfId="7" applyFont="1" applyBorder="1" applyAlignment="1">
      <alignment horizontal="left" vertical="center" wrapText="1"/>
    </xf>
    <xf numFmtId="0" fontId="19" fillId="0" borderId="72" xfId="3" quotePrefix="1" applyFont="1" applyBorder="1" applyAlignment="1">
      <alignment horizontal="left" vertical="center" wrapText="1"/>
    </xf>
    <xf numFmtId="0" fontId="19" fillId="2" borderId="0" xfId="3" applyFont="1" applyFill="1" applyAlignment="1"/>
    <xf numFmtId="0" fontId="21" fillId="6" borderId="100" xfId="3" applyFont="1" applyFill="1" applyBorder="1"/>
    <xf numFmtId="0" fontId="21" fillId="6" borderId="87" xfId="3" applyFont="1" applyFill="1" applyBorder="1" applyAlignment="1">
      <alignment horizontal="center"/>
    </xf>
    <xf numFmtId="0" fontId="25" fillId="3" borderId="100" xfId="3" applyFont="1" applyFill="1" applyBorder="1"/>
    <xf numFmtId="0" fontId="19" fillId="3" borderId="88" xfId="3" applyFont="1" applyFill="1" applyBorder="1"/>
    <xf numFmtId="0" fontId="19" fillId="2" borderId="22" xfId="3" applyFont="1" applyFill="1" applyBorder="1" applyAlignment="1">
      <alignment horizontal="center"/>
    </xf>
    <xf numFmtId="0" fontId="19" fillId="0" borderId="38" xfId="3" applyFont="1" applyBorder="1" applyAlignment="1">
      <alignment horizontal="center"/>
    </xf>
    <xf numFmtId="0" fontId="19" fillId="0" borderId="80" xfId="3" applyFont="1" applyBorder="1" applyAlignment="1">
      <alignment horizontal="left" vertical="center"/>
    </xf>
    <xf numFmtId="0" fontId="19" fillId="2" borderId="78" xfId="3" applyFont="1" applyFill="1" applyBorder="1" applyAlignment="1">
      <alignment horizontal="left" vertical="center" wrapText="1"/>
    </xf>
    <xf numFmtId="0" fontId="19" fillId="2" borderId="75" xfId="3" applyFont="1" applyFill="1" applyBorder="1" applyAlignment="1">
      <alignment horizontal="left" vertical="center" wrapText="1"/>
    </xf>
    <xf numFmtId="0" fontId="10" fillId="17" borderId="105" xfId="0" applyFont="1" applyFill="1" applyBorder="1" applyAlignment="1">
      <alignment horizontal="center" vertical="center"/>
    </xf>
    <xf numFmtId="0" fontId="10" fillId="17" borderId="107" xfId="0" applyFont="1" applyFill="1" applyBorder="1"/>
    <xf numFmtId="0" fontId="10" fillId="17" borderId="108" xfId="0" applyFont="1" applyFill="1" applyBorder="1"/>
    <xf numFmtId="0" fontId="0" fillId="0" borderId="109" xfId="0" applyBorder="1"/>
    <xf numFmtId="0" fontId="0" fillId="0" borderId="110" xfId="0" applyBorder="1"/>
    <xf numFmtId="0" fontId="38" fillId="0" borderId="0" xfId="0" applyFont="1" applyAlignment="1">
      <alignment horizontal="center"/>
    </xf>
    <xf numFmtId="0" fontId="0" fillId="0" borderId="0" xfId="0" applyAlignment="1">
      <alignment vertical="top"/>
    </xf>
    <xf numFmtId="0" fontId="0" fillId="0" borderId="110" xfId="0" applyBorder="1" applyAlignment="1">
      <alignment vertical="top"/>
    </xf>
    <xf numFmtId="0" fontId="41" fillId="19" borderId="0" xfId="0" applyFont="1" applyFill="1" applyAlignment="1">
      <alignment horizontal="center" vertical="center" wrapText="1"/>
    </xf>
    <xf numFmtId="0" fontId="41" fillId="19" borderId="110" xfId="0" applyFont="1" applyFill="1" applyBorder="1" applyAlignment="1">
      <alignment horizontal="center" vertical="center" wrapText="1"/>
    </xf>
    <xf numFmtId="0" fontId="41" fillId="17" borderId="0" xfId="0" applyFont="1" applyFill="1" applyAlignment="1">
      <alignment horizontal="center" vertical="center" wrapText="1"/>
    </xf>
    <xf numFmtId="0" fontId="41" fillId="17" borderId="110" xfId="0" applyFont="1" applyFill="1" applyBorder="1" applyAlignment="1">
      <alignment horizontal="center" vertical="center" wrapText="1"/>
    </xf>
    <xf numFmtId="0" fontId="0" fillId="0" borderId="113" xfId="0" applyBorder="1"/>
    <xf numFmtId="0" fontId="39" fillId="17" borderId="0" xfId="0" applyFont="1" applyFill="1" applyAlignment="1">
      <alignment horizontal="center" wrapText="1"/>
    </xf>
    <xf numFmtId="0" fontId="0" fillId="0" borderId="0" xfId="0" applyAlignment="1">
      <alignment horizontal="center" vertical="top" wrapText="1"/>
    </xf>
    <xf numFmtId="0" fontId="0" fillId="0" borderId="0" xfId="0" applyAlignment="1">
      <alignment horizontal="right" vertical="top"/>
    </xf>
    <xf numFmtId="0" fontId="10" fillId="0" borderId="16" xfId="0" applyFont="1" applyBorder="1" applyAlignment="1">
      <alignment horizontal="right"/>
    </xf>
    <xf numFmtId="0" fontId="0" fillId="0" borderId="16" xfId="0" applyBorder="1"/>
    <xf numFmtId="2" fontId="0" fillId="0" borderId="16" xfId="0" applyNumberFormat="1" applyBorder="1"/>
    <xf numFmtId="0" fontId="10" fillId="0" borderId="16" xfId="0" applyFont="1" applyBorder="1" applyAlignment="1">
      <alignment horizontal="right" vertical="top"/>
    </xf>
    <xf numFmtId="0" fontId="0" fillId="0" borderId="16" xfId="0" applyBorder="1" applyAlignment="1">
      <alignment horizontal="center"/>
    </xf>
    <xf numFmtId="0" fontId="8" fillId="9" borderId="17" xfId="0" applyFont="1" applyFill="1" applyBorder="1"/>
    <xf numFmtId="0" fontId="3" fillId="0" borderId="18" xfId="0" applyFont="1" applyBorder="1" applyAlignment="1">
      <alignment horizontal="center"/>
    </xf>
    <xf numFmtId="0" fontId="3" fillId="10" borderId="14" xfId="0" applyFont="1" applyFill="1" applyBorder="1"/>
    <xf numFmtId="0" fontId="3" fillId="10" borderId="15" xfId="0" applyFont="1" applyFill="1" applyBorder="1"/>
    <xf numFmtId="0" fontId="3" fillId="0" borderId="88" xfId="0" applyFont="1" applyBorder="1"/>
    <xf numFmtId="0" fontId="3" fillId="0" borderId="2" xfId="0" applyFont="1" applyBorder="1"/>
    <xf numFmtId="0" fontId="3" fillId="0" borderId="5" xfId="0" applyFont="1" applyBorder="1"/>
    <xf numFmtId="0" fontId="16" fillId="22" borderId="36" xfId="3" applyFont="1" applyFill="1" applyBorder="1"/>
    <xf numFmtId="0" fontId="3" fillId="22" borderId="29" xfId="3" applyFont="1" applyFill="1" applyBorder="1"/>
    <xf numFmtId="0" fontId="3" fillId="22" borderId="30" xfId="3" applyFont="1" applyFill="1" applyBorder="1"/>
    <xf numFmtId="0" fontId="46" fillId="0" borderId="0" xfId="8" applyFont="1"/>
    <xf numFmtId="0" fontId="1" fillId="0" borderId="0" xfId="8"/>
    <xf numFmtId="2" fontId="1" fillId="0" borderId="0" xfId="8" applyNumberFormat="1"/>
    <xf numFmtId="0" fontId="1" fillId="0" borderId="29" xfId="8" applyBorder="1"/>
    <xf numFmtId="0" fontId="1" fillId="0" borderId="0" xfId="8" quotePrefix="1"/>
    <xf numFmtId="44" fontId="46" fillId="0" borderId="0" xfId="9" applyFont="1"/>
    <xf numFmtId="44" fontId="1" fillId="0" borderId="0" xfId="8" quotePrefix="1" applyNumberFormat="1"/>
    <xf numFmtId="166" fontId="46" fillId="0" borderId="0" xfId="8" applyNumberFormat="1" applyFont="1"/>
    <xf numFmtId="0" fontId="46" fillId="23" borderId="95" xfId="8" applyFont="1" applyFill="1" applyBorder="1"/>
    <xf numFmtId="0" fontId="1" fillId="23" borderId="94" xfId="8" applyFill="1" applyBorder="1"/>
    <xf numFmtId="2" fontId="46" fillId="23" borderId="36" xfId="8" applyNumberFormat="1" applyFont="1" applyFill="1" applyBorder="1"/>
    <xf numFmtId="0" fontId="1" fillId="23" borderId="37" xfId="8" applyFill="1" applyBorder="1"/>
    <xf numFmtId="0" fontId="14" fillId="24" borderId="58" xfId="3" applyFont="1" applyFill="1" applyBorder="1" applyAlignment="1">
      <alignment horizontal="left" vertical="center"/>
    </xf>
    <xf numFmtId="0" fontId="14" fillId="24" borderId="31" xfId="3" applyFont="1" applyFill="1" applyBorder="1" applyAlignment="1">
      <alignment horizontal="left" vertical="center"/>
    </xf>
    <xf numFmtId="0" fontId="14" fillId="24" borderId="45" xfId="3" applyFont="1" applyFill="1" applyBorder="1" applyAlignment="1">
      <alignment horizontal="left" vertical="center"/>
    </xf>
    <xf numFmtId="0" fontId="19" fillId="25" borderId="0" xfId="3" applyFont="1" applyFill="1"/>
    <xf numFmtId="0" fontId="23" fillId="25" borderId="0" xfId="3" applyFont="1" applyFill="1"/>
    <xf numFmtId="0" fontId="0" fillId="0" borderId="0" xfId="0" applyAlignment="1">
      <alignment horizontal="right"/>
    </xf>
    <xf numFmtId="0" fontId="39" fillId="0" borderId="0" xfId="0" applyFont="1" applyAlignment="1">
      <alignment horizontal="right"/>
    </xf>
    <xf numFmtId="0" fontId="39" fillId="0" borderId="109" xfId="0" applyFont="1" applyBorder="1" applyAlignment="1">
      <alignment horizontal="right"/>
    </xf>
    <xf numFmtId="0" fontId="39" fillId="0" borderId="111" xfId="0" applyFont="1" applyBorder="1" applyAlignment="1">
      <alignment horizontal="right"/>
    </xf>
    <xf numFmtId="0" fontId="47" fillId="0" borderId="0" xfId="0" applyFont="1" applyAlignment="1">
      <alignment horizontal="right"/>
    </xf>
    <xf numFmtId="0" fontId="39" fillId="0" borderId="112" xfId="0" applyFont="1" applyBorder="1" applyAlignment="1">
      <alignment horizontal="right"/>
    </xf>
    <xf numFmtId="0" fontId="39" fillId="0" borderId="113" xfId="0" applyFont="1" applyBorder="1" applyAlignment="1">
      <alignment horizontal="right"/>
    </xf>
    <xf numFmtId="0" fontId="48" fillId="0" borderId="0" xfId="0" applyFont="1"/>
    <xf numFmtId="0" fontId="3" fillId="2" borderId="77" xfId="7" applyFont="1" applyFill="1" applyBorder="1" applyAlignment="1">
      <alignment horizontal="center" vertical="center"/>
    </xf>
    <xf numFmtId="0" fontId="3" fillId="2" borderId="6" xfId="7" applyFont="1" applyFill="1" applyBorder="1" applyAlignment="1">
      <alignment horizontal="center" vertical="center"/>
    </xf>
    <xf numFmtId="0" fontId="3" fillId="2" borderId="9" xfId="7" applyFont="1" applyFill="1" applyBorder="1" applyAlignment="1">
      <alignment horizontal="center" vertical="center"/>
    </xf>
    <xf numFmtId="0" fontId="3" fillId="0" borderId="78" xfId="7" applyFont="1" applyBorder="1" applyAlignment="1">
      <alignment horizontal="center" vertical="center" wrapText="1"/>
    </xf>
    <xf numFmtId="0" fontId="3" fillId="0" borderId="73" xfId="7" applyFont="1" applyBorder="1" applyAlignment="1">
      <alignment horizontal="center" vertical="center" wrapText="1"/>
    </xf>
    <xf numFmtId="0" fontId="3" fillId="0" borderId="81" xfId="7" applyFont="1" applyBorder="1" applyAlignment="1">
      <alignment horizontal="center" vertical="center" wrapText="1"/>
    </xf>
    <xf numFmtId="0" fontId="3" fillId="2" borderId="21" xfId="7" applyFont="1" applyFill="1" applyBorder="1" applyAlignment="1">
      <alignment horizontal="center" vertical="center"/>
    </xf>
    <xf numFmtId="0" fontId="3" fillId="0" borderId="75" xfId="7" applyFont="1" applyBorder="1" applyAlignment="1">
      <alignment horizontal="center" vertical="center" wrapText="1"/>
    </xf>
    <xf numFmtId="0" fontId="3" fillId="0" borderId="6" xfId="7" applyFont="1" applyBorder="1" applyAlignment="1">
      <alignment horizontal="center" vertical="center"/>
    </xf>
    <xf numFmtId="0" fontId="3" fillId="0" borderId="21" xfId="7" applyFont="1" applyBorder="1" applyAlignment="1">
      <alignment horizontal="center" vertical="center"/>
    </xf>
    <xf numFmtId="0" fontId="3" fillId="0" borderId="12" xfId="7" applyFont="1" applyBorder="1" applyAlignment="1">
      <alignment horizontal="center" vertical="center"/>
    </xf>
    <xf numFmtId="0" fontId="4" fillId="6" borderId="39" xfId="7" applyFont="1" applyFill="1" applyBorder="1" applyAlignment="1">
      <alignment horizontal="center" vertical="center"/>
    </xf>
    <xf numFmtId="0" fontId="35" fillId="6" borderId="40" xfId="7" applyFill="1" applyBorder="1"/>
    <xf numFmtId="0" fontId="35" fillId="6" borderId="41" xfId="7" applyFill="1" applyBorder="1"/>
    <xf numFmtId="0" fontId="3" fillId="2" borderId="98" xfId="7" applyFont="1" applyFill="1" applyBorder="1" applyAlignment="1">
      <alignment horizontal="center" vertical="center"/>
    </xf>
    <xf numFmtId="0" fontId="3" fillId="0" borderId="99" xfId="7" applyFont="1" applyBorder="1" applyAlignment="1">
      <alignment horizontal="center" vertical="center" wrapText="1"/>
    </xf>
    <xf numFmtId="0" fontId="19" fillId="2" borderId="0" xfId="3" applyFont="1" applyFill="1" applyAlignment="1">
      <alignment wrapText="1"/>
    </xf>
    <xf numFmtId="0" fontId="19" fillId="2" borderId="0" xfId="3" applyFont="1" applyFill="1"/>
    <xf numFmtId="0" fontId="19" fillId="2" borderId="77" xfId="3" applyFont="1" applyFill="1" applyBorder="1" applyAlignment="1">
      <alignment horizontal="center" vertical="center"/>
    </xf>
    <xf numFmtId="0" fontId="19" fillId="2" borderId="6" xfId="3" applyFont="1" applyFill="1" applyBorder="1" applyAlignment="1">
      <alignment horizontal="center" vertical="center"/>
    </xf>
    <xf numFmtId="0" fontId="19" fillId="2" borderId="21" xfId="3" applyFont="1" applyFill="1" applyBorder="1" applyAlignment="1">
      <alignment horizontal="center" vertical="center"/>
    </xf>
    <xf numFmtId="0" fontId="19" fillId="0" borderId="78" xfId="3" applyFont="1" applyBorder="1" applyAlignment="1">
      <alignment horizontal="left" vertical="center" wrapText="1"/>
    </xf>
    <xf numFmtId="0" fontId="19" fillId="0" borderId="73" xfId="3" applyFont="1" applyBorder="1" applyAlignment="1">
      <alignment horizontal="left" vertical="center" wrapText="1"/>
    </xf>
    <xf numFmtId="0" fontId="19" fillId="0" borderId="75" xfId="3" applyFont="1" applyBorder="1" applyAlignment="1">
      <alignment horizontal="left" vertical="center" wrapText="1"/>
    </xf>
    <xf numFmtId="0" fontId="19" fillId="0" borderId="68" xfId="3" applyFont="1" applyBorder="1" applyAlignment="1">
      <alignment horizontal="left" vertical="center" wrapText="1"/>
    </xf>
    <xf numFmtId="0" fontId="19" fillId="0" borderId="7" xfId="3" applyFont="1" applyBorder="1" applyAlignment="1">
      <alignment horizontal="left" vertical="center" wrapText="1"/>
    </xf>
    <xf numFmtId="0" fontId="19" fillId="0" borderId="13" xfId="3" applyFont="1" applyBorder="1" applyAlignment="1">
      <alignment horizontal="left" vertical="center" wrapText="1"/>
    </xf>
    <xf numFmtId="0" fontId="19" fillId="2" borderId="78" xfId="3" applyFont="1" applyFill="1" applyBorder="1" applyAlignment="1">
      <alignment horizontal="left" vertical="center" wrapText="1"/>
    </xf>
    <xf numFmtId="0" fontId="19" fillId="2" borderId="75" xfId="3" applyFont="1" applyFill="1" applyBorder="1" applyAlignment="1">
      <alignment horizontal="left" vertical="center" wrapText="1"/>
    </xf>
    <xf numFmtId="0" fontId="19" fillId="2" borderId="9" xfId="3" applyFont="1" applyFill="1" applyBorder="1" applyAlignment="1">
      <alignment horizontal="center" vertical="center"/>
    </xf>
    <xf numFmtId="0" fontId="19" fillId="0" borderId="10" xfId="3" applyFont="1" applyBorder="1" applyAlignment="1">
      <alignment horizontal="left" vertical="center" wrapText="1"/>
    </xf>
    <xf numFmtId="0" fontId="19" fillId="0" borderId="81" xfId="3" applyFont="1" applyBorder="1" applyAlignment="1">
      <alignment horizontal="left" vertical="center" wrapText="1"/>
    </xf>
    <xf numFmtId="0" fontId="19" fillId="2" borderId="64" xfId="3" applyFont="1" applyFill="1" applyBorder="1" applyAlignment="1">
      <alignment horizontal="left" vertical="center" wrapText="1"/>
    </xf>
    <xf numFmtId="0" fontId="19" fillId="2" borderId="48" xfId="3" applyFont="1" applyFill="1" applyBorder="1" applyAlignment="1">
      <alignment horizontal="left" vertical="center" wrapText="1"/>
    </xf>
    <xf numFmtId="0" fontId="19" fillId="2" borderId="1" xfId="3" applyFont="1" applyFill="1" applyBorder="1" applyAlignment="1">
      <alignment horizontal="left" vertical="center" wrapText="1"/>
    </xf>
    <xf numFmtId="0" fontId="19" fillId="2" borderId="2" xfId="3" applyFont="1" applyFill="1" applyBorder="1" applyAlignment="1">
      <alignment horizontal="left" vertical="center" wrapText="1"/>
    </xf>
    <xf numFmtId="0" fontId="19" fillId="2" borderId="3" xfId="3" applyFont="1" applyFill="1" applyBorder="1" applyAlignment="1">
      <alignment horizontal="left" vertical="center" wrapText="1"/>
    </xf>
    <xf numFmtId="0" fontId="19" fillId="2" borderId="5" xfId="3" applyFont="1" applyFill="1" applyBorder="1" applyAlignment="1">
      <alignment horizontal="left" vertical="center" wrapText="1"/>
    </xf>
    <xf numFmtId="0" fontId="19" fillId="0" borderId="6" xfId="3" applyFont="1" applyBorder="1" applyAlignment="1">
      <alignment horizontal="center" vertical="center"/>
    </xf>
    <xf numFmtId="0" fontId="19" fillId="0" borderId="21" xfId="3" applyFont="1" applyBorder="1" applyAlignment="1">
      <alignment horizontal="center" vertical="center"/>
    </xf>
    <xf numFmtId="0" fontId="19" fillId="0" borderId="77" xfId="3" applyFont="1" applyBorder="1" applyAlignment="1">
      <alignment horizontal="center" vertical="center"/>
    </xf>
    <xf numFmtId="0" fontId="19" fillId="2" borderId="69" xfId="3" applyFont="1" applyFill="1" applyBorder="1" applyAlignment="1">
      <alignment horizontal="left" vertical="center"/>
    </xf>
    <xf numFmtId="0" fontId="19" fillId="2" borderId="40" xfId="3" applyFont="1" applyFill="1" applyBorder="1" applyAlignment="1">
      <alignment horizontal="left" vertical="center"/>
    </xf>
    <xf numFmtId="0" fontId="19" fillId="2" borderId="41" xfId="3" applyFont="1" applyFill="1" applyBorder="1" applyAlignment="1">
      <alignment horizontal="left" vertical="center"/>
    </xf>
    <xf numFmtId="0" fontId="21" fillId="6" borderId="40" xfId="3" applyFont="1" applyFill="1" applyBorder="1" applyAlignment="1">
      <alignment horizontal="center"/>
    </xf>
    <xf numFmtId="0" fontId="21" fillId="6" borderId="41" xfId="3" applyFont="1" applyFill="1" applyBorder="1" applyAlignment="1">
      <alignment horizontal="center"/>
    </xf>
    <xf numFmtId="0" fontId="21" fillId="6" borderId="100" xfId="3" applyFont="1" applyFill="1" applyBorder="1" applyAlignment="1">
      <alignment horizontal="center"/>
    </xf>
    <xf numFmtId="0" fontId="24" fillId="6" borderId="101" xfId="3" applyFont="1" applyFill="1" applyBorder="1" applyAlignment="1">
      <alignment horizontal="center"/>
    </xf>
    <xf numFmtId="0" fontId="19" fillId="2" borderId="98" xfId="3" applyFont="1" applyFill="1" applyBorder="1" applyAlignment="1">
      <alignment horizontal="center" vertical="center"/>
    </xf>
    <xf numFmtId="0" fontId="19" fillId="0" borderId="99" xfId="3" applyFont="1" applyBorder="1" applyAlignment="1">
      <alignment horizontal="left" vertical="center" wrapText="1"/>
    </xf>
    <xf numFmtId="0" fontId="19" fillId="0" borderId="102" xfId="3" applyFont="1" applyBorder="1" applyAlignment="1">
      <alignment horizontal="left" vertical="center" wrapText="1"/>
    </xf>
    <xf numFmtId="0" fontId="19" fillId="0" borderId="48" xfId="3" applyFont="1" applyBorder="1" applyAlignment="1">
      <alignment horizontal="left" vertical="center" wrapText="1"/>
    </xf>
    <xf numFmtId="0" fontId="19" fillId="0" borderId="1" xfId="3" applyFont="1" applyBorder="1" applyAlignment="1">
      <alignment horizontal="left" vertical="center" wrapText="1"/>
    </xf>
    <xf numFmtId="0" fontId="19" fillId="0" borderId="2" xfId="3" applyFont="1" applyBorder="1" applyAlignment="1">
      <alignment horizontal="left" vertical="center" wrapText="1"/>
    </xf>
    <xf numFmtId="0" fontId="19" fillId="0" borderId="28" xfId="3" applyFont="1" applyBorder="1" applyAlignment="1">
      <alignment horizontal="left" vertical="center" wrapText="1"/>
    </xf>
    <xf numFmtId="0" fontId="19" fillId="0" borderId="30" xfId="3" applyFont="1" applyBorder="1" applyAlignment="1">
      <alignment horizontal="left" vertical="center" wrapText="1"/>
    </xf>
    <xf numFmtId="0" fontId="25" fillId="3" borderId="1" xfId="3" applyFont="1" applyFill="1" applyBorder="1" applyAlignment="1">
      <alignment horizontal="center"/>
    </xf>
    <xf numFmtId="0" fontId="25" fillId="3" borderId="2" xfId="3" applyFont="1" applyFill="1" applyBorder="1" applyAlignment="1">
      <alignment horizontal="center"/>
    </xf>
    <xf numFmtId="0" fontId="19" fillId="2" borderId="69" xfId="3" applyFont="1" applyFill="1" applyBorder="1" applyAlignment="1">
      <alignment horizontal="left" vertical="top"/>
    </xf>
    <xf numFmtId="0" fontId="19" fillId="2" borderId="40" xfId="3" applyFont="1" applyFill="1" applyBorder="1" applyAlignment="1">
      <alignment horizontal="left" vertical="top"/>
    </xf>
    <xf numFmtId="0" fontId="19" fillId="2" borderId="41" xfId="3" applyFont="1" applyFill="1" applyBorder="1" applyAlignment="1">
      <alignment horizontal="left" vertical="top"/>
    </xf>
    <xf numFmtId="0" fontId="21" fillId="6" borderId="39" xfId="3" applyFont="1" applyFill="1" applyBorder="1" applyAlignment="1">
      <alignment horizontal="center" vertical="center" wrapText="1"/>
    </xf>
    <xf numFmtId="0" fontId="19" fillId="6" borderId="40" xfId="3" applyFont="1" applyFill="1" applyBorder="1"/>
    <xf numFmtId="0" fontId="22" fillId="6" borderId="40" xfId="3" applyFont="1" applyFill="1" applyBorder="1" applyAlignment="1">
      <alignment horizontal="center" vertical="center"/>
    </xf>
    <xf numFmtId="0" fontId="7" fillId="6" borderId="36" xfId="0" applyFont="1" applyFill="1" applyBorder="1" applyAlignment="1">
      <alignment horizontal="center"/>
    </xf>
    <xf numFmtId="0" fontId="7" fillId="6" borderId="37" xfId="0" applyFont="1" applyFill="1" applyBorder="1" applyAlignment="1">
      <alignment horizontal="center"/>
    </xf>
    <xf numFmtId="0" fontId="14" fillId="2" borderId="32" xfId="3" applyFont="1" applyFill="1" applyBorder="1" applyAlignment="1">
      <alignment horizontal="left" vertical="center"/>
    </xf>
    <xf numFmtId="0" fontId="14" fillId="2" borderId="33" xfId="3" applyFont="1" applyFill="1" applyBorder="1" applyAlignment="1">
      <alignment horizontal="left" vertical="center"/>
    </xf>
    <xf numFmtId="0" fontId="14" fillId="2" borderId="34" xfId="3" applyFont="1" applyFill="1" applyBorder="1" applyAlignment="1">
      <alignment horizontal="left" vertical="center"/>
    </xf>
    <xf numFmtId="164" fontId="14" fillId="2" borderId="32" xfId="3" applyNumberFormat="1" applyFont="1" applyFill="1" applyBorder="1" applyAlignment="1">
      <alignment horizontal="left" vertical="center" wrapText="1"/>
    </xf>
    <xf numFmtId="164" fontId="14" fillId="2" borderId="34" xfId="3" applyNumberFormat="1" applyFont="1" applyFill="1" applyBorder="1" applyAlignment="1">
      <alignment horizontal="left" vertical="center" wrapText="1"/>
    </xf>
    <xf numFmtId="0" fontId="14" fillId="2" borderId="35" xfId="3" applyFont="1" applyFill="1" applyBorder="1" applyAlignment="1">
      <alignment horizontal="left" vertical="center"/>
    </xf>
    <xf numFmtId="0" fontId="3" fillId="2" borderId="64" xfId="3" applyFont="1" applyFill="1" applyBorder="1" applyAlignment="1">
      <alignment horizontal="left" vertical="center" wrapText="1"/>
    </xf>
    <xf numFmtId="0" fontId="3" fillId="2" borderId="47" xfId="3" applyFont="1" applyFill="1" applyBorder="1" applyAlignment="1">
      <alignment horizontal="left" vertical="center" wrapText="1"/>
    </xf>
    <xf numFmtId="0" fontId="3" fillId="2" borderId="65" xfId="3" applyFont="1" applyFill="1" applyBorder="1" applyAlignment="1">
      <alignment horizontal="left" vertical="center" wrapText="1"/>
    </xf>
    <xf numFmtId="0" fontId="3" fillId="2" borderId="1"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49" xfId="3" applyFont="1" applyFill="1" applyBorder="1" applyAlignment="1">
      <alignment horizontal="left" vertical="center" wrapText="1"/>
    </xf>
    <xf numFmtId="0" fontId="3" fillId="2" borderId="28" xfId="3" applyFont="1" applyFill="1" applyBorder="1" applyAlignment="1">
      <alignment horizontal="left" vertical="center" wrapText="1"/>
    </xf>
    <xf numFmtId="0" fontId="3" fillId="2" borderId="29" xfId="3" applyFont="1" applyFill="1" applyBorder="1" applyAlignment="1">
      <alignment horizontal="left" vertical="center" wrapText="1"/>
    </xf>
    <xf numFmtId="0" fontId="3" fillId="2" borderId="37" xfId="3" applyFont="1" applyFill="1" applyBorder="1" applyAlignment="1">
      <alignment horizontal="left" vertical="center" wrapText="1"/>
    </xf>
    <xf numFmtId="0" fontId="3" fillId="2" borderId="68" xfId="3" applyFont="1" applyFill="1" applyBorder="1" applyAlignment="1">
      <alignment horizontal="center" vertical="center"/>
    </xf>
    <xf numFmtId="0" fontId="3" fillId="2" borderId="7"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46" xfId="3" applyFont="1" applyFill="1" applyBorder="1" applyAlignment="1">
      <alignment horizontal="left" vertical="center" wrapText="1"/>
    </xf>
    <xf numFmtId="0" fontId="3" fillId="2" borderId="48" xfId="3" applyFont="1" applyFill="1" applyBorder="1" applyAlignment="1">
      <alignment horizontal="left" vertical="center" wrapText="1"/>
    </xf>
    <xf numFmtId="0" fontId="3" fillId="2" borderId="61" xfId="3" applyFont="1" applyFill="1" applyBorder="1" applyAlignment="1">
      <alignment horizontal="left" vertical="center" wrapText="1"/>
    </xf>
    <xf numFmtId="0" fontId="3" fillId="2" borderId="2" xfId="3" applyFont="1" applyFill="1" applyBorder="1" applyAlignment="1">
      <alignment horizontal="left" vertical="center" wrapText="1"/>
    </xf>
    <xf numFmtId="0" fontId="3" fillId="2" borderId="36" xfId="3" applyFont="1" applyFill="1" applyBorder="1" applyAlignment="1">
      <alignment horizontal="left" vertical="center" wrapText="1"/>
    </xf>
    <xf numFmtId="0" fontId="3" fillId="2" borderId="30" xfId="3" applyFont="1" applyFill="1" applyBorder="1" applyAlignment="1">
      <alignment horizontal="left" vertical="center" wrapText="1"/>
    </xf>
    <xf numFmtId="0" fontId="6" fillId="2" borderId="64"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6" fillId="2" borderId="65"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49" xfId="3" applyFont="1" applyFill="1" applyBorder="1" applyAlignment="1">
      <alignment horizontal="left" vertical="center" wrapText="1"/>
    </xf>
    <xf numFmtId="0" fontId="6" fillId="2" borderId="3" xfId="3" applyFont="1" applyFill="1" applyBorder="1" applyAlignment="1">
      <alignment horizontal="left" vertical="center" wrapText="1"/>
    </xf>
    <xf numFmtId="0" fontId="6" fillId="2" borderId="4" xfId="3" applyFont="1" applyFill="1" applyBorder="1" applyAlignment="1">
      <alignment horizontal="left" vertical="center" wrapText="1"/>
    </xf>
    <xf numFmtId="0" fontId="6" fillId="2" borderId="66" xfId="3" applyFont="1" applyFill="1" applyBorder="1" applyAlignment="1">
      <alignment horizontal="left" vertical="center" wrapText="1"/>
    </xf>
    <xf numFmtId="0" fontId="3" fillId="2" borderId="10" xfId="3" applyFont="1" applyFill="1" applyBorder="1" applyAlignment="1">
      <alignment horizontal="center" vertical="center"/>
    </xf>
    <xf numFmtId="0" fontId="3" fillId="2" borderId="67"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14" fontId="14" fillId="24" borderId="16" xfId="3" applyNumberFormat="1" applyFont="1" applyFill="1" applyBorder="1" applyAlignment="1">
      <alignment horizontal="center"/>
    </xf>
    <xf numFmtId="0" fontId="14" fillId="24" borderId="16" xfId="3" applyFont="1" applyFill="1" applyBorder="1" applyAlignment="1">
      <alignment horizontal="left" vertical="center"/>
    </xf>
    <xf numFmtId="0" fontId="14" fillId="24" borderId="58" xfId="3" applyFont="1" applyFill="1" applyBorder="1" applyAlignment="1">
      <alignment horizontal="left" vertical="center"/>
    </xf>
    <xf numFmtId="0" fontId="14" fillId="24" borderId="31" xfId="3" applyFont="1" applyFill="1" applyBorder="1" applyAlignment="1">
      <alignment horizontal="left" vertical="center"/>
    </xf>
    <xf numFmtId="0" fontId="14" fillId="24" borderId="45" xfId="3" applyFont="1" applyFill="1" applyBorder="1" applyAlignment="1">
      <alignment horizontal="left" vertical="center"/>
    </xf>
    <xf numFmtId="0" fontId="14" fillId="2" borderId="46" xfId="3" applyFont="1" applyFill="1" applyBorder="1" applyAlignment="1">
      <alignment horizontal="left" vertical="top" wrapText="1"/>
    </xf>
    <xf numFmtId="0" fontId="3" fillId="0" borderId="47" xfId="3" applyFont="1" applyBorder="1" applyAlignment="1">
      <alignment horizontal="left" vertical="top" wrapText="1"/>
    </xf>
    <xf numFmtId="0" fontId="3" fillId="0" borderId="65" xfId="3" applyFont="1" applyBorder="1" applyAlignment="1">
      <alignment horizontal="left" vertical="top" wrapText="1"/>
    </xf>
    <xf numFmtId="0" fontId="3" fillId="0" borderId="36" xfId="3" applyFont="1" applyBorder="1" applyAlignment="1">
      <alignment horizontal="left" vertical="top" wrapText="1"/>
    </xf>
    <xf numFmtId="0" fontId="3" fillId="0" borderId="29" xfId="3" applyFont="1" applyBorder="1" applyAlignment="1">
      <alignment horizontal="left" vertical="top" wrapText="1"/>
    </xf>
    <xf numFmtId="0" fontId="3" fillId="0" borderId="37" xfId="3" applyFont="1" applyBorder="1" applyAlignment="1">
      <alignment horizontal="left" vertical="top" wrapText="1"/>
    </xf>
    <xf numFmtId="0" fontId="14" fillId="0" borderId="46" xfId="3" applyFont="1" applyBorder="1" applyAlignment="1">
      <alignment horizontal="left" vertical="top" wrapText="1"/>
    </xf>
    <xf numFmtId="0" fontId="14" fillId="0" borderId="47" xfId="3" applyFont="1" applyBorder="1" applyAlignment="1">
      <alignment horizontal="left" vertical="top" wrapText="1"/>
    </xf>
    <xf numFmtId="0" fontId="14" fillId="0" borderId="48" xfId="3" applyFont="1" applyBorder="1" applyAlignment="1">
      <alignment horizontal="left" vertical="top" wrapText="1"/>
    </xf>
    <xf numFmtId="0" fontId="14" fillId="0" borderId="36" xfId="3" applyFont="1" applyBorder="1" applyAlignment="1">
      <alignment horizontal="left" vertical="top" wrapText="1"/>
    </xf>
    <xf numFmtId="0" fontId="14" fillId="0" borderId="29" xfId="3" applyFont="1" applyBorder="1" applyAlignment="1">
      <alignment horizontal="left" vertical="top" wrapText="1"/>
    </xf>
    <xf numFmtId="0" fontId="14" fillId="0" borderId="30" xfId="3" applyFont="1" applyBorder="1" applyAlignment="1">
      <alignment horizontal="left" vertical="top" wrapText="1"/>
    </xf>
    <xf numFmtId="0" fontId="14" fillId="2" borderId="47" xfId="3" applyFont="1" applyFill="1" applyBorder="1" applyAlignment="1">
      <alignment horizontal="left" vertical="top" wrapText="1"/>
    </xf>
    <xf numFmtId="0" fontId="14" fillId="2" borderId="65" xfId="3" applyFont="1" applyFill="1" applyBorder="1" applyAlignment="1">
      <alignment horizontal="left" vertical="top" wrapText="1"/>
    </xf>
    <xf numFmtId="0" fontId="14" fillId="2" borderId="36" xfId="3" applyFont="1" applyFill="1" applyBorder="1" applyAlignment="1">
      <alignment horizontal="left" vertical="top" wrapText="1"/>
    </xf>
    <xf numFmtId="0" fontId="14" fillId="2" borderId="29" xfId="3" applyFont="1" applyFill="1" applyBorder="1" applyAlignment="1">
      <alignment horizontal="left" vertical="top" wrapText="1"/>
    </xf>
    <xf numFmtId="0" fontId="14" fillId="2" borderId="37" xfId="3" applyFont="1" applyFill="1" applyBorder="1" applyAlignment="1">
      <alignment horizontal="left" vertical="top" wrapText="1"/>
    </xf>
    <xf numFmtId="0" fontId="14" fillId="2" borderId="48" xfId="3" applyFont="1" applyFill="1" applyBorder="1" applyAlignment="1">
      <alignment horizontal="left" vertical="top" wrapText="1"/>
    </xf>
    <xf numFmtId="0" fontId="14" fillId="2" borderId="30" xfId="3" applyFont="1" applyFill="1" applyBorder="1" applyAlignment="1">
      <alignment horizontal="left" vertical="top" wrapText="1"/>
    </xf>
    <xf numFmtId="0" fontId="14" fillId="2" borderId="67" xfId="3" applyFont="1" applyFill="1" applyBorder="1" applyAlignment="1">
      <alignment horizontal="left" vertical="top" wrapText="1"/>
    </xf>
    <xf numFmtId="0" fontId="14" fillId="2" borderId="4" xfId="3" applyFont="1" applyFill="1" applyBorder="1" applyAlignment="1">
      <alignment horizontal="left" vertical="top" wrapText="1"/>
    </xf>
    <xf numFmtId="0" fontId="14" fillId="2" borderId="66" xfId="3" applyFont="1" applyFill="1" applyBorder="1" applyAlignment="1">
      <alignment horizontal="left" vertical="top" wrapText="1"/>
    </xf>
    <xf numFmtId="0" fontId="14" fillId="2" borderId="5" xfId="3" applyFont="1" applyFill="1" applyBorder="1" applyAlignment="1">
      <alignment horizontal="left" vertical="top" wrapText="1"/>
    </xf>
    <xf numFmtId="0" fontId="14" fillId="2" borderId="64" xfId="3" applyFont="1" applyFill="1" applyBorder="1" applyAlignment="1">
      <alignment vertical="top" wrapText="1"/>
    </xf>
    <xf numFmtId="0" fontId="14" fillId="0" borderId="47" xfId="3" applyFont="1" applyBorder="1" applyAlignment="1">
      <alignment vertical="top" wrapText="1"/>
    </xf>
    <xf numFmtId="0" fontId="14" fillId="0" borderId="48" xfId="3" applyFont="1" applyBorder="1" applyAlignment="1">
      <alignment vertical="top" wrapText="1"/>
    </xf>
    <xf numFmtId="0" fontId="14" fillId="0" borderId="3" xfId="3" applyFont="1" applyBorder="1" applyAlignment="1">
      <alignment vertical="top" wrapText="1"/>
    </xf>
    <xf numFmtId="0" fontId="14" fillId="0" borderId="4" xfId="3" applyFont="1" applyBorder="1" applyAlignment="1">
      <alignment vertical="top" wrapText="1"/>
    </xf>
    <xf numFmtId="0" fontId="14" fillId="0" borderId="5" xfId="3" applyFont="1" applyBorder="1" applyAlignment="1">
      <alignment vertical="top" wrapText="1"/>
    </xf>
    <xf numFmtId="0" fontId="3" fillId="0" borderId="47" xfId="3" applyFont="1" applyBorder="1" applyAlignment="1">
      <alignment vertical="top" wrapText="1"/>
    </xf>
    <xf numFmtId="0" fontId="3" fillId="0" borderId="48" xfId="3" applyFont="1" applyBorder="1" applyAlignment="1">
      <alignment vertical="top" wrapText="1"/>
    </xf>
    <xf numFmtId="0" fontId="3" fillId="0" borderId="1" xfId="3" applyFont="1" applyBorder="1" applyAlignment="1">
      <alignment vertical="top" wrapText="1"/>
    </xf>
    <xf numFmtId="0" fontId="3" fillId="0" borderId="0" xfId="3" applyFont="1" applyAlignment="1">
      <alignment vertical="top" wrapText="1"/>
    </xf>
    <xf numFmtId="0" fontId="3" fillId="0" borderId="2" xfId="3" applyFont="1" applyBorder="1" applyAlignment="1">
      <alignment vertical="top" wrapText="1"/>
    </xf>
    <xf numFmtId="0" fontId="3" fillId="0" borderId="3" xfId="3" applyFont="1" applyBorder="1" applyAlignment="1">
      <alignment vertical="top" wrapText="1"/>
    </xf>
    <xf numFmtId="0" fontId="3" fillId="0" borderId="4" xfId="3" applyFont="1" applyBorder="1" applyAlignment="1">
      <alignment vertical="top" wrapText="1"/>
    </xf>
    <xf numFmtId="0" fontId="3" fillId="0" borderId="5" xfId="3" applyFont="1" applyBorder="1" applyAlignment="1">
      <alignment vertical="top" wrapText="1"/>
    </xf>
    <xf numFmtId="0" fontId="14" fillId="2" borderId="64" xfId="3" applyFont="1" applyFill="1" applyBorder="1" applyAlignment="1">
      <alignment horizontal="left" vertical="top" wrapText="1"/>
    </xf>
    <xf numFmtId="0" fontId="14" fillId="2" borderId="1" xfId="3" applyFont="1" applyFill="1" applyBorder="1" applyAlignment="1">
      <alignment horizontal="left" vertical="top" wrapText="1"/>
    </xf>
    <xf numFmtId="0" fontId="14" fillId="2" borderId="0" xfId="3" applyFont="1" applyFill="1" applyAlignment="1">
      <alignment horizontal="left" vertical="top" wrapText="1"/>
    </xf>
    <xf numFmtId="0" fontId="14" fillId="2" borderId="49" xfId="3" applyFont="1" applyFill="1" applyBorder="1" applyAlignment="1">
      <alignment horizontal="left" vertical="top" wrapText="1"/>
    </xf>
    <xf numFmtId="0" fontId="14" fillId="2" borderId="3" xfId="3" applyFont="1" applyFill="1" applyBorder="1" applyAlignment="1">
      <alignment horizontal="left" vertical="top" wrapText="1"/>
    </xf>
    <xf numFmtId="0" fontId="6" fillId="0" borderId="46" xfId="3" applyFont="1" applyBorder="1" applyAlignment="1">
      <alignment vertical="center" wrapText="1"/>
    </xf>
    <xf numFmtId="0" fontId="6" fillId="0" borderId="47" xfId="3" applyFont="1" applyBorder="1" applyAlignment="1">
      <alignment vertical="center" wrapText="1"/>
    </xf>
    <xf numFmtId="0" fontId="6" fillId="0" borderId="48" xfId="3" applyFont="1" applyBorder="1" applyAlignment="1">
      <alignment vertical="center" wrapText="1"/>
    </xf>
    <xf numFmtId="0" fontId="6" fillId="0" borderId="36" xfId="3" applyFont="1" applyBorder="1" applyAlignment="1">
      <alignment vertical="center" wrapText="1"/>
    </xf>
    <xf numFmtId="0" fontId="6" fillId="0" borderId="29" xfId="3" applyFont="1" applyBorder="1" applyAlignment="1">
      <alignment vertical="center" wrapText="1"/>
    </xf>
    <xf numFmtId="0" fontId="6" fillId="0" borderId="30" xfId="3" applyFont="1" applyBorder="1" applyAlignment="1">
      <alignment vertical="center" wrapText="1"/>
    </xf>
    <xf numFmtId="0" fontId="3" fillId="2" borderId="46" xfId="3" applyFont="1" applyFill="1" applyBorder="1" applyAlignment="1">
      <alignment vertical="center" wrapText="1"/>
    </xf>
    <xf numFmtId="0" fontId="3" fillId="0" borderId="47" xfId="3" applyFont="1" applyBorder="1" applyAlignment="1">
      <alignment vertical="center" wrapText="1"/>
    </xf>
    <xf numFmtId="0" fontId="3" fillId="0" borderId="48" xfId="3" applyFont="1" applyBorder="1" applyAlignment="1">
      <alignment vertical="center" wrapText="1"/>
    </xf>
    <xf numFmtId="0" fontId="3" fillId="0" borderId="67" xfId="3" applyFont="1" applyBorder="1" applyAlignment="1">
      <alignment vertical="center" wrapText="1"/>
    </xf>
    <xf numFmtId="0" fontId="3" fillId="0" borderId="4" xfId="3" applyFont="1" applyBorder="1" applyAlignment="1">
      <alignment vertical="center" wrapText="1"/>
    </xf>
    <xf numFmtId="0" fontId="3" fillId="0" borderId="5" xfId="3" applyFont="1" applyBorder="1" applyAlignment="1">
      <alignment vertical="center" wrapText="1"/>
    </xf>
    <xf numFmtId="0" fontId="14" fillId="0" borderId="1" xfId="3" applyFont="1" applyBorder="1" applyAlignment="1">
      <alignment vertical="top" wrapText="1"/>
    </xf>
    <xf numFmtId="0" fontId="14" fillId="0" borderId="0" xfId="3" applyFont="1" applyAlignment="1">
      <alignment vertical="top" wrapText="1"/>
    </xf>
    <xf numFmtId="0" fontId="14" fillId="0" borderId="2" xfId="3" applyFont="1" applyBorder="1" applyAlignment="1">
      <alignment vertical="top" wrapText="1"/>
    </xf>
    <xf numFmtId="0" fontId="14" fillId="2" borderId="52" xfId="3" applyFont="1" applyFill="1" applyBorder="1" applyAlignment="1">
      <alignment horizontal="left" vertical="center"/>
    </xf>
    <xf numFmtId="0" fontId="14" fillId="2" borderId="53" xfId="3" applyFont="1" applyFill="1" applyBorder="1" applyAlignment="1">
      <alignment horizontal="left" vertical="center"/>
    </xf>
    <xf numFmtId="0" fontId="14" fillId="2" borderId="54" xfId="3" applyFont="1" applyFill="1" applyBorder="1" applyAlignment="1">
      <alignment horizontal="left" vertical="center"/>
    </xf>
    <xf numFmtId="0" fontId="14" fillId="22" borderId="46" xfId="3" applyFont="1" applyFill="1" applyBorder="1" applyAlignment="1">
      <alignment horizontal="left" vertical="center" wrapText="1"/>
    </xf>
    <xf numFmtId="0" fontId="3" fillId="22" borderId="47" xfId="3" applyFont="1" applyFill="1" applyBorder="1" applyAlignment="1">
      <alignment horizontal="left" vertical="center" wrapText="1"/>
    </xf>
    <xf numFmtId="0" fontId="3" fillId="22" borderId="48" xfId="3" applyFont="1" applyFill="1" applyBorder="1" applyAlignment="1">
      <alignment horizontal="left" vertical="center" wrapText="1"/>
    </xf>
    <xf numFmtId="0" fontId="3" fillId="22" borderId="36" xfId="3" applyFont="1" applyFill="1" applyBorder="1" applyAlignment="1">
      <alignment horizontal="left" vertical="center" wrapText="1"/>
    </xf>
    <xf numFmtId="0" fontId="3" fillId="22" borderId="29" xfId="3" applyFont="1" applyFill="1" applyBorder="1" applyAlignment="1">
      <alignment horizontal="left" vertical="center" wrapText="1"/>
    </xf>
    <xf numFmtId="0" fontId="3" fillId="22" borderId="30" xfId="3" applyFont="1" applyFill="1" applyBorder="1" applyAlignment="1">
      <alignment horizontal="left" vertical="center" wrapText="1"/>
    </xf>
    <xf numFmtId="0" fontId="14" fillId="22" borderId="46" xfId="3" applyFont="1" applyFill="1" applyBorder="1" applyAlignment="1">
      <alignment horizontal="center" vertical="center"/>
    </xf>
    <xf numFmtId="0" fontId="14" fillId="22" borderId="47" xfId="3" applyFont="1" applyFill="1" applyBorder="1" applyAlignment="1">
      <alignment horizontal="center" vertical="center"/>
    </xf>
    <xf numFmtId="0" fontId="14" fillId="22" borderId="48" xfId="3" applyFont="1" applyFill="1" applyBorder="1" applyAlignment="1">
      <alignment horizontal="center" vertical="center"/>
    </xf>
    <xf numFmtId="0" fontId="14" fillId="22" borderId="61" xfId="3" applyFont="1" applyFill="1" applyBorder="1" applyAlignment="1">
      <alignment horizontal="center" vertical="center"/>
    </xf>
    <xf numFmtId="0" fontId="14" fillId="22" borderId="0" xfId="3" applyFont="1" applyFill="1" applyAlignment="1">
      <alignment horizontal="center" vertical="center"/>
    </xf>
    <xf numFmtId="0" fontId="14" fillId="22" borderId="2" xfId="3" applyFont="1" applyFill="1" applyBorder="1" applyAlignment="1">
      <alignment horizontal="center" vertical="center"/>
    </xf>
    <xf numFmtId="0" fontId="14" fillId="2" borderId="58" xfId="3" applyFont="1" applyFill="1" applyBorder="1" applyAlignment="1">
      <alignment horizontal="left" vertical="center"/>
    </xf>
    <xf numFmtId="0" fontId="14" fillId="2" borderId="59" xfId="3" applyFont="1" applyFill="1" applyBorder="1" applyAlignment="1">
      <alignment horizontal="left" vertical="center"/>
    </xf>
    <xf numFmtId="14" fontId="3" fillId="22" borderId="58" xfId="3" applyNumberFormat="1" applyFont="1" applyFill="1" applyBorder="1" applyAlignment="1">
      <alignment horizontal="left"/>
    </xf>
    <xf numFmtId="14" fontId="3" fillId="22" borderId="31" xfId="3" applyNumberFormat="1" applyFont="1" applyFill="1" applyBorder="1" applyAlignment="1">
      <alignment horizontal="left"/>
    </xf>
    <xf numFmtId="14" fontId="3" fillId="22" borderId="45" xfId="3" applyNumberFormat="1" applyFont="1" applyFill="1" applyBorder="1" applyAlignment="1">
      <alignment horizontal="left"/>
    </xf>
    <xf numFmtId="0" fontId="14" fillId="2" borderId="62" xfId="3" applyFont="1" applyFill="1" applyBorder="1" applyAlignment="1">
      <alignment horizontal="left" vertical="center"/>
    </xf>
    <xf numFmtId="0" fontId="14" fillId="2" borderId="38" xfId="3" applyFont="1" applyFill="1" applyBorder="1" applyAlignment="1">
      <alignment horizontal="left" vertical="center"/>
    </xf>
    <xf numFmtId="0" fontId="14" fillId="2" borderId="44" xfId="3" applyFont="1" applyFill="1" applyBorder="1" applyAlignment="1">
      <alignment horizontal="left" vertical="center"/>
    </xf>
    <xf numFmtId="0" fontId="14" fillId="2" borderId="31" xfId="3" applyFont="1" applyFill="1" applyBorder="1" applyAlignment="1">
      <alignment horizontal="left" vertical="center"/>
    </xf>
    <xf numFmtId="0" fontId="14" fillId="2" borderId="45" xfId="3" applyFont="1" applyFill="1" applyBorder="1" applyAlignment="1">
      <alignment horizontal="left" vertical="center"/>
    </xf>
    <xf numFmtId="0" fontId="14" fillId="2" borderId="42" xfId="3" applyFont="1" applyFill="1" applyBorder="1" applyAlignment="1">
      <alignment horizontal="left" vertical="center"/>
    </xf>
    <xf numFmtId="0" fontId="14" fillId="22" borderId="32" xfId="3" applyFont="1" applyFill="1" applyBorder="1" applyAlignment="1">
      <alignment horizontal="left" vertical="center"/>
    </xf>
    <xf numFmtId="0" fontId="14" fillId="22" borderId="33" xfId="3" applyFont="1" applyFill="1" applyBorder="1" applyAlignment="1">
      <alignment horizontal="left" vertical="center"/>
    </xf>
    <xf numFmtId="0" fontId="14" fillId="22" borderId="35" xfId="3" applyFont="1" applyFill="1" applyBorder="1" applyAlignment="1">
      <alignment horizontal="left" vertical="center"/>
    </xf>
    <xf numFmtId="0" fontId="14" fillId="22" borderId="47" xfId="3" applyFont="1" applyFill="1" applyBorder="1" applyAlignment="1">
      <alignment horizontal="left" vertical="center" wrapText="1"/>
    </xf>
    <xf numFmtId="0" fontId="14" fillId="22" borderId="48" xfId="3" applyFont="1" applyFill="1" applyBorder="1" applyAlignment="1">
      <alignment horizontal="left" vertical="center" wrapText="1"/>
    </xf>
    <xf numFmtId="0" fontId="14" fillId="22" borderId="36" xfId="3" applyFont="1" applyFill="1" applyBorder="1" applyAlignment="1">
      <alignment horizontal="left" vertical="center" wrapText="1"/>
    </xf>
    <xf numFmtId="0" fontId="14" fillId="22" borderId="29" xfId="3" applyFont="1" applyFill="1" applyBorder="1" applyAlignment="1">
      <alignment horizontal="left" vertical="center" wrapText="1"/>
    </xf>
    <xf numFmtId="0" fontId="14" fillId="22" borderId="30" xfId="3" applyFont="1" applyFill="1" applyBorder="1" applyAlignment="1">
      <alignment horizontal="left" vertical="center" wrapText="1"/>
    </xf>
    <xf numFmtId="0" fontId="30" fillId="12" borderId="82" xfId="3" applyFont="1" applyFill="1" applyBorder="1" applyAlignment="1">
      <alignment horizontal="center" vertical="center" wrapText="1"/>
    </xf>
    <xf numFmtId="0" fontId="23" fillId="0" borderId="83" xfId="3" applyFont="1" applyBorder="1" applyAlignment="1">
      <alignment vertical="center"/>
    </xf>
    <xf numFmtId="0" fontId="31" fillId="0" borderId="84" xfId="3" applyFont="1" applyBorder="1" applyAlignment="1">
      <alignment horizontal="left" vertical="center"/>
    </xf>
    <xf numFmtId="0" fontId="31" fillId="0" borderId="85" xfId="3" applyFont="1" applyBorder="1" applyAlignment="1">
      <alignment horizontal="left" vertical="center"/>
    </xf>
    <xf numFmtId="0" fontId="31" fillId="0" borderId="86" xfId="3" applyFont="1" applyBorder="1" applyAlignment="1">
      <alignment horizontal="left" vertical="center"/>
    </xf>
    <xf numFmtId="0" fontId="33" fillId="18" borderId="103" xfId="0" applyFont="1" applyFill="1" applyBorder="1" applyAlignment="1">
      <alignment horizontal="center" vertical="top" wrapText="1"/>
    </xf>
    <xf numFmtId="0" fontId="40" fillId="19" borderId="110" xfId="0" applyFont="1" applyFill="1" applyBorder="1" applyAlignment="1">
      <alignment horizontal="center" vertical="center" wrapText="1"/>
    </xf>
    <xf numFmtId="0" fontId="41" fillId="19" borderId="109" xfId="0" applyFont="1" applyFill="1" applyBorder="1" applyAlignment="1">
      <alignment horizontal="center"/>
    </xf>
    <xf numFmtId="0" fontId="33" fillId="18" borderId="114" xfId="0" applyFont="1" applyFill="1" applyBorder="1" applyAlignment="1">
      <alignment horizontal="center" vertical="center" wrapText="1"/>
    </xf>
    <xf numFmtId="0" fontId="40" fillId="20" borderId="115" xfId="0" applyFont="1" applyFill="1" applyBorder="1" applyAlignment="1">
      <alignment horizontal="center" vertical="center" wrapText="1"/>
    </xf>
    <xf numFmtId="0" fontId="33" fillId="18" borderId="103" xfId="0" applyFont="1" applyFill="1" applyBorder="1" applyAlignment="1">
      <alignment horizontal="center" wrapText="1"/>
    </xf>
    <xf numFmtId="0" fontId="42" fillId="17" borderId="113" xfId="0" applyFont="1" applyFill="1" applyBorder="1" applyAlignment="1">
      <alignment horizontal="left"/>
    </xf>
    <xf numFmtId="0" fontId="43" fillId="21" borderId="103" xfId="0" applyFont="1" applyFill="1" applyBorder="1" applyAlignment="1">
      <alignment horizontal="center" vertical="center"/>
    </xf>
    <xf numFmtId="0" fontId="36" fillId="17" borderId="103" xfId="0" applyFont="1" applyFill="1" applyBorder="1" applyAlignment="1">
      <alignment horizontal="center" vertical="center"/>
    </xf>
    <xf numFmtId="0" fontId="37" fillId="17" borderId="104" xfId="0" applyFont="1" applyFill="1" applyBorder="1" applyAlignment="1">
      <alignment horizontal="center" vertical="center"/>
    </xf>
    <xf numFmtId="165" fontId="10" fillId="17" borderId="106" xfId="0" applyNumberFormat="1" applyFont="1" applyFill="1" applyBorder="1" applyAlignment="1">
      <alignment horizontal="left" vertical="center"/>
    </xf>
    <xf numFmtId="0" fontId="6" fillId="2" borderId="58" xfId="3" applyFont="1" applyFill="1" applyBorder="1" applyAlignment="1">
      <alignment horizontal="left" vertical="center"/>
    </xf>
    <xf numFmtId="0" fontId="6" fillId="2" borderId="59" xfId="3" applyFont="1" applyFill="1" applyBorder="1" applyAlignment="1">
      <alignment horizontal="left" vertical="center"/>
    </xf>
    <xf numFmtId="0" fontId="6" fillId="2" borderId="31" xfId="3" applyFont="1" applyFill="1" applyBorder="1" applyAlignment="1">
      <alignment horizontal="left" vertical="center"/>
    </xf>
    <xf numFmtId="0" fontId="6" fillId="2" borderId="45" xfId="3" applyFont="1" applyFill="1" applyBorder="1" applyAlignment="1">
      <alignment horizontal="left" vertical="center"/>
    </xf>
    <xf numFmtId="0" fontId="6" fillId="2" borderId="44" xfId="3" applyFont="1" applyFill="1" applyBorder="1" applyAlignment="1">
      <alignment horizontal="left" vertical="center"/>
    </xf>
    <xf numFmtId="0" fontId="29" fillId="11" borderId="25" xfId="3" applyFont="1" applyFill="1" applyBorder="1" applyAlignment="1">
      <alignment horizontal="center" vertical="center"/>
    </xf>
    <xf numFmtId="0" fontId="29" fillId="11" borderId="26" xfId="3" applyFont="1" applyFill="1" applyBorder="1" applyAlignment="1">
      <alignment horizontal="center" vertical="center"/>
    </xf>
    <xf numFmtId="0" fontId="29" fillId="11" borderId="27" xfId="3" applyFont="1" applyFill="1" applyBorder="1" applyAlignment="1">
      <alignment horizontal="center" vertical="center"/>
    </xf>
    <xf numFmtId="0" fontId="29" fillId="11" borderId="1" xfId="3" applyFont="1" applyFill="1" applyBorder="1" applyAlignment="1">
      <alignment horizontal="center" vertical="center"/>
    </xf>
    <xf numFmtId="0" fontId="29" fillId="11" borderId="0" xfId="3" applyFont="1" applyFill="1" applyAlignment="1">
      <alignment horizontal="center" vertical="center"/>
    </xf>
    <xf numFmtId="0" fontId="29" fillId="11" borderId="2" xfId="3" applyFont="1" applyFill="1" applyBorder="1" applyAlignment="1">
      <alignment horizontal="center" vertical="center"/>
    </xf>
    <xf numFmtId="0" fontId="29" fillId="11" borderId="3" xfId="3" applyFont="1" applyFill="1" applyBorder="1" applyAlignment="1">
      <alignment horizontal="center" vertical="center"/>
    </xf>
    <xf numFmtId="0" fontId="29" fillId="11" borderId="4" xfId="3" applyFont="1" applyFill="1" applyBorder="1" applyAlignment="1">
      <alignment horizontal="center" vertical="center"/>
    </xf>
    <xf numFmtId="0" fontId="29" fillId="11" borderId="5" xfId="3" applyFont="1" applyFill="1" applyBorder="1" applyAlignment="1">
      <alignment horizontal="center" vertical="center"/>
    </xf>
    <xf numFmtId="0" fontId="4" fillId="11" borderId="25" xfId="3" applyFont="1" applyFill="1" applyBorder="1" applyAlignment="1">
      <alignment horizontal="center" vertical="center"/>
    </xf>
    <xf numFmtId="0" fontId="4" fillId="11" borderId="26" xfId="3" applyFont="1" applyFill="1" applyBorder="1" applyAlignment="1">
      <alignment horizontal="center" vertical="center"/>
    </xf>
    <xf numFmtId="0" fontId="4" fillId="11" borderId="27" xfId="3" applyFont="1" applyFill="1" applyBorder="1" applyAlignment="1">
      <alignment horizontal="center" vertical="center"/>
    </xf>
    <xf numFmtId="0" fontId="4" fillId="11" borderId="1" xfId="3" applyFont="1" applyFill="1" applyBorder="1" applyAlignment="1">
      <alignment horizontal="center" vertical="center"/>
    </xf>
    <xf numFmtId="0" fontId="4" fillId="11" borderId="0" xfId="3" applyFont="1" applyFill="1" applyAlignment="1">
      <alignment horizontal="center" vertical="center"/>
    </xf>
    <xf numFmtId="0" fontId="4" fillId="11" borderId="2" xfId="3" applyFont="1" applyFill="1" applyBorder="1" applyAlignment="1">
      <alignment horizontal="center" vertical="center"/>
    </xf>
    <xf numFmtId="0" fontId="4" fillId="11" borderId="3" xfId="3" applyFont="1" applyFill="1" applyBorder="1" applyAlignment="1">
      <alignment horizontal="center" vertical="center"/>
    </xf>
    <xf numFmtId="0" fontId="4" fillId="11" borderId="4" xfId="3" applyFont="1" applyFill="1" applyBorder="1" applyAlignment="1">
      <alignment horizontal="center" vertical="center"/>
    </xf>
    <xf numFmtId="0" fontId="4" fillId="11" borderId="5" xfId="3" applyFont="1" applyFill="1" applyBorder="1" applyAlignment="1">
      <alignment horizontal="center" vertical="center"/>
    </xf>
    <xf numFmtId="0" fontId="3" fillId="2" borderId="32" xfId="3" applyFont="1" applyFill="1" applyBorder="1" applyAlignment="1">
      <alignment horizontal="left" vertical="center"/>
    </xf>
    <xf numFmtId="0" fontId="3" fillId="2" borderId="33" xfId="3" applyFont="1" applyFill="1" applyBorder="1" applyAlignment="1">
      <alignment horizontal="left" vertical="center"/>
    </xf>
    <xf numFmtId="0" fontId="3" fillId="2" borderId="35" xfId="3" applyFont="1" applyFill="1" applyBorder="1" applyAlignment="1">
      <alignment horizontal="left" vertical="center"/>
    </xf>
    <xf numFmtId="0" fontId="3" fillId="2" borderId="58" xfId="3" applyFont="1" applyFill="1" applyBorder="1" applyAlignment="1">
      <alignment horizontal="left" vertical="top" wrapText="1"/>
    </xf>
    <xf numFmtId="0" fontId="3" fillId="2" borderId="31" xfId="3" applyFont="1" applyFill="1" applyBorder="1" applyAlignment="1">
      <alignment horizontal="left" vertical="top" wrapText="1"/>
    </xf>
    <xf numFmtId="0" fontId="3" fillId="2" borderId="45" xfId="3" applyFont="1" applyFill="1" applyBorder="1" applyAlignment="1">
      <alignment horizontal="left" vertical="top" wrapText="1"/>
    </xf>
    <xf numFmtId="0" fontId="3" fillId="2" borderId="62" xfId="3" applyFont="1" applyFill="1" applyBorder="1" applyAlignment="1">
      <alignment horizontal="left" vertical="center"/>
    </xf>
    <xf numFmtId="0" fontId="3" fillId="2" borderId="53" xfId="3" applyFont="1" applyFill="1" applyBorder="1" applyAlignment="1">
      <alignment horizontal="left" vertical="center"/>
    </xf>
    <xf numFmtId="0" fontId="3" fillId="2" borderId="54" xfId="3" applyFont="1" applyFill="1" applyBorder="1" applyAlignment="1">
      <alignment horizontal="left" vertical="center"/>
    </xf>
    <xf numFmtId="0" fontId="32" fillId="5" borderId="1" xfId="4" applyFont="1" applyFill="1" applyBorder="1" applyAlignment="1">
      <alignment horizontal="center" vertical="center" wrapText="1"/>
    </xf>
    <xf numFmtId="0" fontId="32" fillId="0" borderId="2" xfId="4" applyFont="1" applyBorder="1" applyAlignment="1">
      <alignment horizontal="center" vertical="center" wrapText="1"/>
    </xf>
    <xf numFmtId="0" fontId="32" fillId="0" borderId="1" xfId="4" applyFont="1" applyBorder="1" applyAlignment="1">
      <alignment horizontal="center" vertical="center" wrapText="1"/>
    </xf>
    <xf numFmtId="0" fontId="33" fillId="13" borderId="6" xfId="4" applyFont="1" applyFill="1" applyBorder="1" applyAlignment="1">
      <alignment horizontal="center" vertical="center" wrapText="1"/>
    </xf>
    <xf numFmtId="0" fontId="33" fillId="0" borderId="6" xfId="4" applyFont="1" applyBorder="1" applyAlignment="1">
      <alignment horizontal="center" vertical="center" wrapText="1"/>
    </xf>
    <xf numFmtId="0" fontId="4" fillId="11" borderId="0" xfId="3" applyFont="1" applyFill="1" applyBorder="1" applyAlignment="1">
      <alignment horizontal="center" vertical="center"/>
    </xf>
    <xf numFmtId="0" fontId="10" fillId="0" borderId="0" xfId="0" applyFont="1"/>
    <xf numFmtId="0" fontId="0" fillId="25" borderId="0" xfId="0" applyFill="1"/>
    <xf numFmtId="0" fontId="33" fillId="25" borderId="0" xfId="0" applyFont="1" applyFill="1"/>
    <xf numFmtId="0" fontId="10" fillId="0" borderId="16" xfId="0" applyFont="1" applyBorder="1"/>
    <xf numFmtId="0" fontId="10" fillId="25" borderId="16" xfId="0" applyFont="1" applyFill="1" applyBorder="1"/>
    <xf numFmtId="0" fontId="50" fillId="0" borderId="0" xfId="10" applyFont="1" applyAlignment="1">
      <alignment vertical="center"/>
    </xf>
    <xf numFmtId="0" fontId="51" fillId="0" borderId="0" xfId="10" applyFont="1" applyAlignment="1">
      <alignment horizontal="left" vertical="center"/>
    </xf>
    <xf numFmtId="0" fontId="49" fillId="0" borderId="0" xfId="10" applyAlignment="1">
      <alignment vertical="center"/>
    </xf>
    <xf numFmtId="0" fontId="49" fillId="0" borderId="0" xfId="10"/>
    <xf numFmtId="0" fontId="52" fillId="10" borderId="116" xfId="10" applyFont="1" applyFill="1" applyBorder="1" applyAlignment="1">
      <alignment horizontal="center" vertical="center"/>
    </xf>
    <xf numFmtId="0" fontId="52" fillId="10" borderId="117" xfId="10" applyFont="1" applyFill="1" applyBorder="1" applyAlignment="1">
      <alignment horizontal="center" vertical="center"/>
    </xf>
    <xf numFmtId="0" fontId="52" fillId="10" borderId="118" xfId="10" applyFont="1" applyFill="1" applyBorder="1" applyAlignment="1">
      <alignment horizontal="center" vertical="center"/>
    </xf>
    <xf numFmtId="0" fontId="52" fillId="26" borderId="116" xfId="10" applyFont="1" applyFill="1" applyBorder="1" applyAlignment="1">
      <alignment horizontal="center"/>
    </xf>
    <xf numFmtId="0" fontId="52" fillId="26" borderId="117" xfId="10" applyFont="1" applyFill="1" applyBorder="1" applyAlignment="1">
      <alignment horizontal="center"/>
    </xf>
    <xf numFmtId="0" fontId="52" fillId="26" borderId="118" xfId="10" applyFont="1" applyFill="1" applyBorder="1" applyAlignment="1">
      <alignment horizontal="center"/>
    </xf>
    <xf numFmtId="0" fontId="52" fillId="10" borderId="116" xfId="10" applyFont="1" applyFill="1" applyBorder="1" applyAlignment="1">
      <alignment horizontal="center"/>
    </xf>
    <xf numFmtId="0" fontId="52" fillId="10" borderId="117" xfId="10" applyFont="1" applyFill="1" applyBorder="1" applyAlignment="1">
      <alignment horizontal="center"/>
    </xf>
    <xf numFmtId="0" fontId="52" fillId="10" borderId="118" xfId="10" applyFont="1" applyFill="1" applyBorder="1" applyAlignment="1">
      <alignment horizontal="center"/>
    </xf>
    <xf numFmtId="0" fontId="52" fillId="27" borderId="119" xfId="10" applyFont="1" applyFill="1" applyBorder="1" applyAlignment="1">
      <alignment horizontal="center" vertical="center" wrapText="1"/>
    </xf>
    <xf numFmtId="0" fontId="52" fillId="27" borderId="119" xfId="10" applyFont="1" applyFill="1" applyBorder="1" applyAlignment="1">
      <alignment horizontal="center" vertical="center" textRotation="90"/>
    </xf>
    <xf numFmtId="0" fontId="52" fillId="28" borderId="119" xfId="10" applyFont="1" applyFill="1" applyBorder="1" applyAlignment="1">
      <alignment horizontal="center" vertical="center"/>
    </xf>
    <xf numFmtId="0" fontId="52" fillId="29" borderId="119" xfId="10" applyFont="1" applyFill="1" applyBorder="1" applyAlignment="1">
      <alignment horizontal="center" vertical="center" textRotation="90"/>
    </xf>
    <xf numFmtId="0" fontId="49" fillId="0" borderId="120" xfId="10" applyBorder="1" applyAlignment="1">
      <alignment horizontal="center" vertical="center" wrapText="1"/>
    </xf>
    <xf numFmtId="0" fontId="49" fillId="24" borderId="120" xfId="10" applyFill="1" applyBorder="1" applyAlignment="1">
      <alignment horizontal="center" vertical="center" wrapText="1"/>
    </xf>
    <xf numFmtId="0" fontId="49" fillId="25" borderId="120" xfId="10" applyFill="1" applyBorder="1" applyAlignment="1">
      <alignment horizontal="center" vertical="center" wrapText="1"/>
    </xf>
    <xf numFmtId="0" fontId="49" fillId="25" borderId="116" xfId="10" applyFill="1" applyBorder="1" applyAlignment="1">
      <alignment horizontal="center" vertical="center" wrapText="1"/>
    </xf>
    <xf numFmtId="0" fontId="49" fillId="0" borderId="120" xfId="10" quotePrefix="1" applyBorder="1" applyAlignment="1">
      <alignment horizontal="center" vertical="center" wrapText="1"/>
    </xf>
    <xf numFmtId="0" fontId="49" fillId="15" borderId="120" xfId="10" applyFill="1" applyBorder="1" applyAlignment="1">
      <alignment horizontal="center" vertical="center" wrapText="1"/>
    </xf>
    <xf numFmtId="0" fontId="49" fillId="0" borderId="0" xfId="10" applyAlignment="1">
      <alignment horizontal="center" vertical="center" wrapText="1"/>
    </xf>
    <xf numFmtId="0" fontId="49" fillId="0" borderId="119" xfId="10" applyBorder="1" applyAlignment="1">
      <alignment horizontal="center" vertical="center" wrapText="1"/>
    </xf>
    <xf numFmtId="0" fontId="0" fillId="0" borderId="0" xfId="0" applyAlignment="1">
      <alignment horizontal="center" vertical="center"/>
    </xf>
    <xf numFmtId="0" fontId="0" fillId="0" borderId="16" xfId="0" applyBorder="1" applyAlignment="1">
      <alignment horizontal="center" vertical="center"/>
    </xf>
    <xf numFmtId="0" fontId="33" fillId="22" borderId="16" xfId="0" applyFont="1" applyFill="1" applyBorder="1" applyAlignment="1">
      <alignment horizontal="right" vertical="top"/>
    </xf>
    <xf numFmtId="0" fontId="33" fillId="22" borderId="16" xfId="0" applyFont="1" applyFill="1" applyBorder="1" applyAlignment="1">
      <alignment horizontal="center"/>
    </xf>
    <xf numFmtId="0" fontId="33" fillId="0" borderId="0" xfId="0" applyFont="1"/>
    <xf numFmtId="0" fontId="33" fillId="22" borderId="16" xfId="0" applyFont="1" applyFill="1" applyBorder="1"/>
    <xf numFmtId="0" fontId="33" fillId="22" borderId="16" xfId="0" applyFont="1" applyFill="1" applyBorder="1" applyAlignment="1">
      <alignment horizontal="center" vertical="center"/>
    </xf>
    <xf numFmtId="0" fontId="53" fillId="0" borderId="0" xfId="0" applyFont="1"/>
    <xf numFmtId="0" fontId="53" fillId="0" borderId="0" xfId="0" quotePrefix="1" applyFont="1"/>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0" fillId="0" borderId="16" xfId="0" applyBorder="1" applyAlignment="1">
      <alignment horizontal="left"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10" fillId="22" borderId="0" xfId="0" applyFont="1" applyFill="1"/>
    <xf numFmtId="0" fontId="0" fillId="22" borderId="0" xfId="0" applyFill="1"/>
    <xf numFmtId="0" fontId="0" fillId="10" borderId="16" xfId="0" applyFill="1" applyBorder="1" applyAlignment="1">
      <alignment horizontal="center" vertical="center" wrapText="1"/>
    </xf>
    <xf numFmtId="0" fontId="0" fillId="30" borderId="16" xfId="0" applyFill="1" applyBorder="1" applyAlignment="1">
      <alignment horizontal="center" vertical="center" wrapText="1"/>
    </xf>
    <xf numFmtId="0" fontId="54" fillId="0" borderId="16" xfId="0" applyFont="1" applyBorder="1" applyAlignment="1">
      <alignment horizontal="center" vertical="center" wrapText="1"/>
    </xf>
    <xf numFmtId="0" fontId="0" fillId="30" borderId="13" xfId="0" applyFill="1" applyBorder="1" applyAlignment="1">
      <alignment horizontal="center" vertical="center" wrapText="1"/>
    </xf>
    <xf numFmtId="0" fontId="0" fillId="10" borderId="37" xfId="0" applyFill="1" applyBorder="1" applyAlignment="1">
      <alignment horizontal="center" vertical="center" wrapText="1"/>
    </xf>
    <xf numFmtId="0" fontId="54" fillId="0" borderId="59" xfId="0" applyFont="1" applyBorder="1" applyAlignment="1">
      <alignment horizontal="center" vertical="center" wrapText="1"/>
    </xf>
    <xf numFmtId="0" fontId="0" fillId="0" borderId="124" xfId="0" applyBorder="1" applyAlignment="1">
      <alignment horizontal="center" vertical="center" wrapText="1"/>
    </xf>
    <xf numFmtId="0" fontId="10" fillId="0" borderId="125" xfId="0" applyFont="1" applyBorder="1" applyAlignment="1">
      <alignment horizontal="center" vertical="center" wrapText="1"/>
    </xf>
    <xf numFmtId="0" fontId="10" fillId="30" borderId="127" xfId="0" applyFont="1" applyFill="1" applyBorder="1" applyAlignment="1">
      <alignment horizontal="center" vertical="center" wrapText="1"/>
    </xf>
    <xf numFmtId="0" fontId="0" fillId="30" borderId="128" xfId="0" applyFill="1" applyBorder="1" applyAlignment="1">
      <alignment horizontal="center" vertical="center" wrapText="1"/>
    </xf>
    <xf numFmtId="0" fontId="0" fillId="30" borderId="126" xfId="0" applyFill="1" applyBorder="1" applyAlignment="1">
      <alignment horizontal="center" vertical="center" wrapText="1"/>
    </xf>
    <xf numFmtId="0" fontId="0" fillId="10" borderId="126" xfId="0" applyFill="1" applyBorder="1" applyAlignment="1">
      <alignment horizontal="center" vertical="center" wrapText="1"/>
    </xf>
    <xf numFmtId="2" fontId="0" fillId="0" borderId="37" xfId="0" applyNumberFormat="1" applyBorder="1" applyAlignment="1">
      <alignment horizontal="center" vertical="center" wrapText="1"/>
    </xf>
    <xf numFmtId="1" fontId="0" fillId="23" borderId="13" xfId="0" applyNumberFormat="1" applyFill="1" applyBorder="1" applyAlignment="1">
      <alignment horizontal="center" vertical="center" wrapText="1"/>
    </xf>
    <xf numFmtId="0" fontId="33" fillId="23" borderId="123"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top"/>
    </xf>
    <xf numFmtId="0" fontId="0" fillId="0" borderId="0" xfId="0" applyAlignment="1">
      <alignment horizontal="center" vertical="top"/>
    </xf>
    <xf numFmtId="0" fontId="10" fillId="0" borderId="0" xfId="0" applyFont="1" applyAlignment="1">
      <alignment horizontal="right" vertical="top"/>
    </xf>
    <xf numFmtId="0" fontId="10" fillId="0" borderId="0" xfId="0" applyFont="1" applyAlignment="1">
      <alignment horizontal="right" vertical="center"/>
    </xf>
    <xf numFmtId="0" fontId="10" fillId="25" borderId="125" xfId="0" applyFont="1" applyFill="1" applyBorder="1" applyAlignment="1">
      <alignment horizontal="center" vertical="center" wrapText="1"/>
    </xf>
    <xf numFmtId="0" fontId="10" fillId="25" borderId="123" xfId="0" applyFont="1" applyFill="1" applyBorder="1" applyAlignment="1">
      <alignment horizontal="center" vertical="center" wrapText="1"/>
    </xf>
    <xf numFmtId="0" fontId="0" fillId="25" borderId="122" xfId="0" applyFill="1" applyBorder="1" applyAlignment="1">
      <alignment horizontal="center" vertical="center" wrapText="1"/>
    </xf>
    <xf numFmtId="0" fontId="0" fillId="25" borderId="121" xfId="0" applyFill="1" applyBorder="1" applyAlignment="1">
      <alignment horizontal="center" vertical="center" wrapText="1"/>
    </xf>
    <xf numFmtId="0" fontId="33" fillId="0" borderId="0" xfId="0" applyFont="1" applyAlignment="1">
      <alignment vertical="center"/>
    </xf>
    <xf numFmtId="0" fontId="10" fillId="0" borderId="0" xfId="0" applyFont="1" applyAlignment="1">
      <alignment horizontal="right"/>
    </xf>
    <xf numFmtId="0" fontId="32" fillId="25" borderId="16" xfId="0" applyFont="1" applyFill="1" applyBorder="1" applyAlignment="1">
      <alignment vertical="center"/>
    </xf>
    <xf numFmtId="0" fontId="32" fillId="30" borderId="16" xfId="0" applyFont="1" applyFill="1" applyBorder="1" applyAlignment="1">
      <alignment vertical="center" wrapText="1"/>
    </xf>
    <xf numFmtId="1" fontId="0" fillId="0" borderId="16" xfId="0" applyNumberFormat="1" applyBorder="1"/>
    <xf numFmtId="0" fontId="0" fillId="30" borderId="16" xfId="0" applyFill="1" applyBorder="1"/>
    <xf numFmtId="0" fontId="0" fillId="0" borderId="94" xfId="0" applyBorder="1"/>
    <xf numFmtId="0" fontId="0" fillId="0" borderId="49" xfId="0" applyBorder="1"/>
    <xf numFmtId="0" fontId="45" fillId="10" borderId="0" xfId="0" applyFont="1" applyFill="1"/>
    <xf numFmtId="0" fontId="45" fillId="10" borderId="0" xfId="0" applyFont="1" applyFill="1" applyAlignment="1">
      <alignment horizontal="left" vertical="center"/>
    </xf>
    <xf numFmtId="0" fontId="45" fillId="10" borderId="0" xfId="0" applyFont="1" applyFill="1" applyAlignment="1">
      <alignment horizontal="center" vertical="center" wrapText="1"/>
    </xf>
    <xf numFmtId="0" fontId="0" fillId="0" borderId="0" xfId="0" applyAlignment="1">
      <alignment horizontal="center"/>
    </xf>
    <xf numFmtId="0" fontId="10" fillId="22" borderId="0" xfId="0" applyFont="1" applyFill="1" applyAlignment="1">
      <alignment horizontal="center"/>
    </xf>
    <xf numFmtId="2" fontId="0" fillId="0" borderId="0" xfId="0" applyNumberFormat="1" applyAlignment="1">
      <alignment horizontal="center"/>
    </xf>
    <xf numFmtId="0" fontId="10" fillId="22" borderId="0" xfId="0" applyFont="1" applyFill="1" applyAlignment="1">
      <alignment horizontal="center" vertical="center"/>
    </xf>
  </cellXfs>
  <cellStyles count="11">
    <cellStyle name="Prozent" xfId="2" builtinId="5"/>
    <cellStyle name="RowLevel_1_OUTPUT3 (2)" xfId="1" xr:uid="{00000000-0005-0000-0000-000000000000}"/>
    <cellStyle name="Standard" xfId="0" builtinId="0"/>
    <cellStyle name="Standard 2" xfId="3" xr:uid="{D71F8B2B-0C55-BA4E-9E6A-593565C0636E}"/>
    <cellStyle name="Standard 3" xfId="4" xr:uid="{F2DCC203-E000-254C-9628-38D31B1E49EF}"/>
    <cellStyle name="Standard 3 2" xfId="5" xr:uid="{D74018B1-910C-DE4B-BA53-E59174710BBE}"/>
    <cellStyle name="Standard 4" xfId="6" xr:uid="{C17BEF24-EF62-CE46-B833-A30B253EA61D}"/>
    <cellStyle name="Standard 5" xfId="7" xr:uid="{BA13846C-C6B6-DE49-A3FC-A54A49383600}"/>
    <cellStyle name="Standard 6" xfId="8" xr:uid="{F932D7D3-EF0C-7C4E-8B89-1C07B157B7EE}"/>
    <cellStyle name="Standard 7" xfId="10" xr:uid="{5D607662-6B79-774E-97AA-D481BD6698DC}"/>
    <cellStyle name="Währung 2" xfId="9" xr:uid="{0F121054-76B5-844E-A1DA-6CAFA0F81B0F}"/>
  </cellStyles>
  <dxfs count="26">
    <dxf>
      <font>
        <b val="0"/>
        <i val="0"/>
        <strike val="0"/>
        <condense val="0"/>
        <extend val="0"/>
        <outline val="0"/>
        <shadow val="0"/>
        <u val="none"/>
        <vertAlign val="baseline"/>
        <sz val="10"/>
        <color theme="1"/>
        <name val="Frutiger 45 Light"/>
        <scheme val="none"/>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1" tint="0.499984740745262"/>
        </left>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family val="2"/>
        <scheme val="none"/>
      </font>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Frutiger 45 Light"/>
        <scheme val="none"/>
      </font>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family val="2"/>
        <scheme val="none"/>
      </font>
      <alignment horizontal="left" vertical="bottom"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family val="2"/>
        <scheme val="none"/>
      </font>
      <alignment horizontal="left" vertical="bottom" textRotation="0" wrapText="0" indent="0" justifyLastLine="0" shrinkToFit="0" readingOrder="0"/>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family val="2"/>
        <scheme val="none"/>
      </font>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0"/>
        <color theme="1"/>
        <name val="Frutiger 45 Light"/>
        <scheme val="none"/>
      </font>
      <numFmt numFmtId="0" formatCode="Genera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alignment horizontal="center" vertical="center"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alignment horizontal="left" vertical="bottom" textRotation="0" wrapText="0" indent="0" justifyLastLine="0" shrinkToFit="0" readingOrder="0"/>
      <border diagonalUp="0" diagonalDown="0" outline="0">
        <left style="thin">
          <color theme="1" tint="0.499984740745262"/>
        </left>
        <right style="thin">
          <color theme="1" tint="0.499984740745262"/>
        </right>
        <top style="thin">
          <color theme="1" tint="0.499984740745262"/>
        </top>
        <bottom style="thin">
          <color theme="1" tint="0.499984740745262"/>
        </bottom>
      </border>
    </dxf>
    <dxf>
      <border outline="0">
        <top style="thin">
          <color theme="1" tint="0.499984740745262"/>
        </top>
      </border>
    </dxf>
    <dxf>
      <border outline="0">
        <bottom style="thin">
          <color theme="1" tint="0.499984740745262"/>
        </bottom>
      </border>
    </dxf>
    <dxf>
      <border outline="0">
        <left style="thin">
          <color theme="1" tint="0.499984740745262"/>
        </left>
        <right style="thin">
          <color theme="1" tint="0.499984740745262"/>
        </right>
        <top style="thin">
          <color theme="1" tint="0.499984740745262"/>
        </top>
        <bottom style="thin">
          <color theme="1" tint="0.499984740745262"/>
        </bottom>
      </border>
    </dxf>
    <dxf>
      <font>
        <b val="0"/>
        <i val="0"/>
        <strike val="0"/>
        <condense val="0"/>
        <extend val="0"/>
        <outline val="0"/>
        <shadow val="0"/>
        <u val="none"/>
        <vertAlign val="baseline"/>
        <sz val="10"/>
        <color theme="1"/>
        <name val="Frutiger 45 Light"/>
        <scheme val="none"/>
      </font>
      <fill>
        <patternFill patternType="solid">
          <fgColor indexed="64"/>
          <bgColor theme="0" tint="-4.9989318521683403E-2"/>
        </patternFill>
      </fill>
    </dxf>
    <dxf>
      <font>
        <b val="0"/>
        <i val="0"/>
        <strike val="0"/>
        <condense val="0"/>
        <extend val="0"/>
        <outline val="0"/>
        <shadow val="0"/>
        <u val="none"/>
        <vertAlign val="baseline"/>
        <sz val="10"/>
        <color theme="0"/>
        <name val="Frutiger 45 Light"/>
        <family val="2"/>
        <scheme val="none"/>
      </font>
      <fill>
        <patternFill patternType="solid">
          <fgColor indexed="64"/>
          <bgColor rgb="FF005595"/>
        </patternFill>
      </fill>
      <border diagonalUp="0" diagonalDown="0" outline="0">
        <left style="thin">
          <color theme="1" tint="0.499984740745262"/>
        </left>
        <right style="thin">
          <color theme="1" tint="0.499984740745262"/>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sz="1450" b="1" i="0" u="none" strike="noStrike" baseline="0">
                <a:solidFill>
                  <a:srgbClr val="000000"/>
                </a:solidFill>
                <a:latin typeface="Arial"/>
                <a:cs typeface="Arial"/>
              </a:rPr>
              <a:t>Liniendiagramm der Daten</a:t>
            </a:r>
            <a:endParaRPr lang="de-DE" sz="1200" b="1" i="0" u="none" strike="noStrike" baseline="0">
              <a:solidFill>
                <a:srgbClr val="000000"/>
              </a:solidFill>
              <a:latin typeface="Arial"/>
              <a:cs typeface="Arial"/>
            </a:endParaRPr>
          </a:p>
        </c:rich>
      </c:tx>
      <c:layout>
        <c:manualLayout>
          <c:xMode val="edge"/>
          <c:yMode val="edge"/>
          <c:x val="0.347875306143614"/>
          <c:y val="3.0958342818120099E-2"/>
        </c:manualLayout>
      </c:layout>
      <c:overlay val="0"/>
      <c:spPr>
        <a:noFill/>
        <a:ln w="25400">
          <a:noFill/>
        </a:ln>
      </c:spPr>
    </c:title>
    <c:autoTitleDeleted val="0"/>
    <c:plotArea>
      <c:layout>
        <c:manualLayout>
          <c:layoutTarget val="inner"/>
          <c:xMode val="edge"/>
          <c:yMode val="edge"/>
          <c:x val="9.7629521401594199E-2"/>
          <c:y val="0.156612793079901"/>
          <c:w val="0.86968826535903099"/>
          <c:h val="0.64466196221261196"/>
        </c:manualLayout>
      </c:layout>
      <c:lineChart>
        <c:grouping val="standard"/>
        <c:varyColors val="0"/>
        <c:ser>
          <c:idx val="0"/>
          <c:order val="0"/>
          <c:tx>
            <c:v>Daten</c:v>
          </c:tx>
          <c:spPr>
            <a:ln w="25400">
              <a:solidFill>
                <a:srgbClr val="000080"/>
              </a:solidFill>
              <a:prstDash val="solid"/>
            </a:ln>
          </c:spPr>
          <c:marker>
            <c:symbol val="diamond"/>
            <c:size val="7"/>
            <c:spPr>
              <a:solidFill>
                <a:srgbClr val="000080"/>
              </a:solidFill>
              <a:ln>
                <a:solidFill>
                  <a:srgbClr val="000080"/>
                </a:solidFill>
                <a:prstDash val="solid"/>
              </a:ln>
            </c:spPr>
          </c:marker>
          <c:cat>
            <c:numRef>
              <c:f>'M Histogramm'!$D$10:$D$110</c:f>
              <c:numCache>
                <c:formatCode>0</c:formatCode>
                <c:ptCount val="101"/>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'M Histogramm'!$B$11:$B$110</c:f>
              <c:numCache>
                <c:formatCode>General</c:formatCode>
                <c:ptCount val="100"/>
                <c:pt idx="0">
                  <c:v>4.6489599999999998</c:v>
                </c:pt>
                <c:pt idx="1">
                  <c:v>4.9373399999999998</c:v>
                </c:pt>
                <c:pt idx="2">
                  <c:v>4.9318999999999997</c:v>
                </c:pt>
                <c:pt idx="3">
                  <c:v>4.8931899999999997</c:v>
                </c:pt>
                <c:pt idx="4">
                  <c:v>4.7740799999999997</c:v>
                </c:pt>
                <c:pt idx="5">
                  <c:v>4.7600199999999999</c:v>
                </c:pt>
                <c:pt idx="6">
                  <c:v>4.7008599999999996</c:v>
                </c:pt>
                <c:pt idx="7">
                  <c:v>4.9260000000000002</c:v>
                </c:pt>
                <c:pt idx="8">
                  <c:v>5.0999999999999996</c:v>
                </c:pt>
                <c:pt idx="9">
                  <c:v>5.07</c:v>
                </c:pt>
                <c:pt idx="10">
                  <c:v>5.0599999999999996</c:v>
                </c:pt>
                <c:pt idx="11">
                  <c:v>5.12</c:v>
                </c:pt>
                <c:pt idx="12">
                  <c:v>5.1020000000000003</c:v>
                </c:pt>
                <c:pt idx="13">
                  <c:v>5.1040000000000001</c:v>
                </c:pt>
                <c:pt idx="14">
                  <c:v>4.7597399999999999</c:v>
                </c:pt>
                <c:pt idx="15">
                  <c:v>4.7032699999999998</c:v>
                </c:pt>
                <c:pt idx="16">
                  <c:v>4.7955399999999999</c:v>
                </c:pt>
                <c:pt idx="17">
                  <c:v>4.7207800000000004</c:v>
                </c:pt>
                <c:pt idx="18">
                  <c:v>4.7787499999999996</c:v>
                </c:pt>
                <c:pt idx="19">
                  <c:v>4.9071499999999997</c:v>
                </c:pt>
                <c:pt idx="20">
                  <c:v>4.7018199999999997</c:v>
                </c:pt>
                <c:pt idx="21">
                  <c:v>4.8614800000000002</c:v>
                </c:pt>
                <c:pt idx="22">
                  <c:v>4.7727000000000004</c:v>
                </c:pt>
                <c:pt idx="23">
                  <c:v>4.9290000000000003</c:v>
                </c:pt>
                <c:pt idx="24">
                  <c:v>4.83</c:v>
                </c:pt>
                <c:pt idx="25">
                  <c:v>4.7151699999999996</c:v>
                </c:pt>
                <c:pt idx="26">
                  <c:v>4.69442</c:v>
                </c:pt>
                <c:pt idx="27">
                  <c:v>4.8235400000000004</c:v>
                </c:pt>
                <c:pt idx="28">
                  <c:v>4.7281599999999999</c:v>
                </c:pt>
                <c:pt idx="29">
                  <c:v>4.7825499999999996</c:v>
                </c:pt>
                <c:pt idx="30">
                  <c:v>4.7656000000000001</c:v>
                </c:pt>
                <c:pt idx="31">
                  <c:v>4.7840800000000003</c:v>
                </c:pt>
                <c:pt idx="32">
                  <c:v>4.8676599999999999</c:v>
                </c:pt>
                <c:pt idx="33">
                  <c:v>4.6715400000000002</c:v>
                </c:pt>
                <c:pt idx="34">
                  <c:v>4.8602299999999996</c:v>
                </c:pt>
                <c:pt idx="35">
                  <c:v>4.7721099999999996</c:v>
                </c:pt>
                <c:pt idx="36">
                  <c:v>4.7879100000000001</c:v>
                </c:pt>
                <c:pt idx="37">
                  <c:v>4.7946900000000001</c:v>
                </c:pt>
                <c:pt idx="38">
                  <c:v>4.6329799999999999</c:v>
                </c:pt>
                <c:pt idx="39">
                  <c:v>4.7565299999999997</c:v>
                </c:pt>
                <c:pt idx="40">
                  <c:v>4.8327999999999998</c:v>
                </c:pt>
                <c:pt idx="41">
                  <c:v>4.83291</c:v>
                </c:pt>
                <c:pt idx="42">
                  <c:v>4.7684600000000001</c:v>
                </c:pt>
                <c:pt idx="43">
                  <c:v>4.9164000000000003</c:v>
                </c:pt>
                <c:pt idx="44">
                  <c:v>4.8299000000000003</c:v>
                </c:pt>
                <c:pt idx="45">
                  <c:v>4.7431900000000002</c:v>
                </c:pt>
                <c:pt idx="46">
                  <c:v>4.8149100000000002</c:v>
                </c:pt>
                <c:pt idx="47">
                  <c:v>4.74261</c:v>
                </c:pt>
                <c:pt idx="48">
                  <c:v>4.7166399999999999</c:v>
                </c:pt>
                <c:pt idx="49">
                  <c:v>4.7572799999999997</c:v>
                </c:pt>
                <c:pt idx="50">
                  <c:v>4.7872700000000004</c:v>
                </c:pt>
                <c:pt idx="51">
                  <c:v>4.6442500000000004</c:v>
                </c:pt>
                <c:pt idx="52">
                  <c:v>4.6305399999999999</c:v>
                </c:pt>
                <c:pt idx="53">
                  <c:v>4.8283699999999996</c:v>
                </c:pt>
                <c:pt idx="54">
                  <c:v>4.8393199999999998</c:v>
                </c:pt>
                <c:pt idx="55">
                  <c:v>4.8194999999999997</c:v>
                </c:pt>
                <c:pt idx="56">
                  <c:v>4.94367</c:v>
                </c:pt>
                <c:pt idx="57">
                  <c:v>4.75739</c:v>
                </c:pt>
                <c:pt idx="58">
                  <c:v>4.7248299999999999</c:v>
                </c:pt>
                <c:pt idx="59">
                  <c:v>4.9138900000000003</c:v>
                </c:pt>
                <c:pt idx="60">
                  <c:v>4.8418400000000004</c:v>
                </c:pt>
                <c:pt idx="61">
                  <c:v>4.8051199999999996</c:v>
                </c:pt>
                <c:pt idx="62">
                  <c:v>4.7939600000000002</c:v>
                </c:pt>
                <c:pt idx="63">
                  <c:v>4.7269100000000002</c:v>
                </c:pt>
                <c:pt idx="64">
                  <c:v>4.8616099999999998</c:v>
                </c:pt>
                <c:pt idx="65">
                  <c:v>4.7938099999999997</c:v>
                </c:pt>
                <c:pt idx="66">
                  <c:v>4.8869800000000003</c:v>
                </c:pt>
                <c:pt idx="67">
                  <c:v>4.8509700000000002</c:v>
                </c:pt>
                <c:pt idx="68">
                  <c:v>4.7283200000000001</c:v>
                </c:pt>
                <c:pt idx="69">
                  <c:v>4.8120900000000004</c:v>
                </c:pt>
                <c:pt idx="70">
                  <c:v>4.77095</c:v>
                </c:pt>
                <c:pt idx="71">
                  <c:v>4.8761700000000001</c:v>
                </c:pt>
                <c:pt idx="72">
                  <c:v>4.8214300000000003</c:v>
                </c:pt>
                <c:pt idx="73">
                  <c:v>4.7711499999999996</c:v>
                </c:pt>
                <c:pt idx="74">
                  <c:v>4.65517</c:v>
                </c:pt>
                <c:pt idx="75">
                  <c:v>4.7932899999999998</c:v>
                </c:pt>
                <c:pt idx="76">
                  <c:v>4.7794100000000004</c:v>
                </c:pt>
                <c:pt idx="77">
                  <c:v>4.8166200000000003</c:v>
                </c:pt>
                <c:pt idx="78">
                  <c:v>4.8418999999999999</c:v>
                </c:pt>
                <c:pt idx="79">
                  <c:v>4.8215899999999996</c:v>
                </c:pt>
                <c:pt idx="80">
                  <c:v>4.7030799999999999</c:v>
                </c:pt>
                <c:pt idx="81">
                  <c:v>4.9245400000000004</c:v>
                </c:pt>
                <c:pt idx="82">
                  <c:v>4.8883000000000001</c:v>
                </c:pt>
                <c:pt idx="83">
                  <c:v>4.8783899999999996</c:v>
                </c:pt>
                <c:pt idx="84">
                  <c:v>4.8850199999999999</c:v>
                </c:pt>
                <c:pt idx="85">
                  <c:v>4.8067299999999999</c:v>
                </c:pt>
                <c:pt idx="86">
                  <c:v>4.8977399999999998</c:v>
                </c:pt>
                <c:pt idx="87">
                  <c:v>4.7721499999999999</c:v>
                </c:pt>
                <c:pt idx="88">
                  <c:v>4.8060499999999999</c:v>
                </c:pt>
                <c:pt idx="89">
                  <c:v>4.7689700000000004</c:v>
                </c:pt>
                <c:pt idx="90">
                  <c:v>4.7953099999999997</c:v>
                </c:pt>
                <c:pt idx="91">
                  <c:v>4.6682499999999996</c:v>
                </c:pt>
                <c:pt idx="92">
                  <c:v>4.80722</c:v>
                </c:pt>
                <c:pt idx="93">
                  <c:v>4.9206599999999998</c:v>
                </c:pt>
                <c:pt idx="94">
                  <c:v>4.7977999999999996</c:v>
                </c:pt>
                <c:pt idx="95">
                  <c:v>4.7355499999999999</c:v>
                </c:pt>
                <c:pt idx="96">
                  <c:v>4.8254099999999998</c:v>
                </c:pt>
                <c:pt idx="97">
                  <c:v>4.9368299999999996</c:v>
                </c:pt>
                <c:pt idx="98">
                  <c:v>4.7221700000000002</c:v>
                </c:pt>
                <c:pt idx="99">
                  <c:v>4.72037</c:v>
                </c:pt>
              </c:numCache>
            </c:numRef>
          </c:val>
          <c:smooth val="0"/>
          <c:extLst>
            <c:ext xmlns:c16="http://schemas.microsoft.com/office/drawing/2014/chart" uri="{C3380CC4-5D6E-409C-BE32-E72D297353CC}">
              <c16:uniqueId val="{00000001-24DD-1E45-BC3C-401FD88F130C}"/>
            </c:ext>
          </c:extLst>
        </c:ser>
        <c:ser>
          <c:idx val="1"/>
          <c:order val="1"/>
          <c:tx>
            <c:v>Mittelwert</c:v>
          </c:tx>
          <c:spPr>
            <a:ln w="25400">
              <a:solidFill>
                <a:srgbClr val="FF0000"/>
              </a:solidFill>
              <a:prstDash val="solid"/>
            </a:ln>
          </c:spPr>
          <c:marker>
            <c:symbol val="none"/>
          </c:marker>
          <c:cat>
            <c:numRef>
              <c:f>'M Histogramm'!$D$10:$D$110</c:f>
              <c:numCache>
                <c:formatCode>0</c:formatCode>
                <c:ptCount val="101"/>
                <c:pt idx="0" formatCode="General">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'M Histogramm'!$C$11:$C$110</c:f>
            </c:numRef>
          </c:val>
          <c:smooth val="0"/>
          <c:extLst>
            <c:ext xmlns:c16="http://schemas.microsoft.com/office/drawing/2014/chart" uri="{C3380CC4-5D6E-409C-BE32-E72D297353CC}">
              <c16:uniqueId val="{00000002-24DD-1E45-BC3C-401FD88F130C}"/>
            </c:ext>
          </c:extLst>
        </c:ser>
        <c:dLbls>
          <c:showLegendKey val="0"/>
          <c:showVal val="0"/>
          <c:showCatName val="0"/>
          <c:showSerName val="0"/>
          <c:showPercent val="0"/>
          <c:showBubbleSize val="0"/>
        </c:dLbls>
        <c:marker val="1"/>
        <c:smooth val="0"/>
        <c:axId val="-2048638112"/>
        <c:axId val="-2054116640"/>
      </c:lineChart>
      <c:catAx>
        <c:axId val="-2048638112"/>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de-DE"/>
                  <a:t>Messungen</a:t>
                </a:r>
              </a:p>
            </c:rich>
          </c:tx>
          <c:layout>
            <c:manualLayout>
              <c:xMode val="edge"/>
              <c:yMode val="edge"/>
              <c:x val="0.47917017975265702"/>
              <c:y val="0.8795811518324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2054116640"/>
        <c:crosses val="autoZero"/>
        <c:auto val="1"/>
        <c:lblAlgn val="ctr"/>
        <c:lblOffset val="100"/>
        <c:tickLblSkip val="10"/>
        <c:tickMarkSkip val="10"/>
        <c:noMultiLvlLbl val="0"/>
      </c:catAx>
      <c:valAx>
        <c:axId val="-2054116640"/>
        <c:scaling>
          <c:orientation val="minMax"/>
        </c:scaling>
        <c:delete val="0"/>
        <c:axPos val="l"/>
        <c:majorGridlines>
          <c:spPr>
            <a:ln w="3175">
              <a:solidFill>
                <a:srgbClr val="000000"/>
              </a:solidFill>
              <a:prstDash val="solid"/>
            </a:ln>
          </c:spPr>
        </c:majorGridlines>
        <c:title>
          <c:tx>
            <c:rich>
              <a:bodyPr/>
              <a:lstStyle/>
              <a:p>
                <a:pPr>
                  <a:defRPr sz="1125" b="1" i="0" u="none" strike="noStrike" baseline="0">
                    <a:solidFill>
                      <a:srgbClr val="000000"/>
                    </a:solidFill>
                    <a:latin typeface="Arial"/>
                    <a:ea typeface="Arial"/>
                    <a:cs typeface="Arial"/>
                  </a:defRPr>
                </a:pPr>
                <a:r>
                  <a:rPr lang="de-DE"/>
                  <a:t>Werte</a:t>
                </a:r>
              </a:p>
            </c:rich>
          </c:tx>
          <c:layout>
            <c:manualLayout>
              <c:xMode val="edge"/>
              <c:yMode val="edge"/>
              <c:x val="2.13213897313826E-2"/>
              <c:y val="0.429774641475073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2048638112"/>
        <c:crosses val="autoZero"/>
        <c:crossBetween val="midCat"/>
      </c:valAx>
      <c:spPr>
        <a:solidFill>
          <a:srgbClr val="FFFFFF"/>
        </a:solidFill>
        <a:ln w="12700">
          <a:solidFill>
            <a:srgbClr val="FFFFFF"/>
          </a:solidFill>
          <a:prstDash val="solid"/>
        </a:ln>
      </c:spPr>
    </c:plotArea>
    <c:legend>
      <c:legendPos val="r"/>
      <c:layout>
        <c:manualLayout>
          <c:xMode val="edge"/>
          <c:yMode val="edge"/>
          <c:x val="0.31308777552925698"/>
          <c:y val="0.92692920555429603"/>
          <c:w val="0.43652740028989201"/>
          <c:h val="5.281129068973400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00002" footer="0.49212598450000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x-quer Regelkarte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lineMarker"/>
        <c:varyColors val="0"/>
        <c:ser>
          <c:idx val="0"/>
          <c:order val="0"/>
          <c:tx>
            <c:strRef>
              <c:f>'C Regelkarte'!$G$2</c:f>
              <c:strCache>
                <c:ptCount val="1"/>
                <c:pt idx="0">
                  <c:v>Mittelwert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Regelkarte'!$G$3:$G$27</c:f>
              <c:numCache>
                <c:formatCode>0.00</c:formatCode>
                <c:ptCount val="25"/>
                <c:pt idx="0">
                  <c:v>2.507366666666667</c:v>
                </c:pt>
                <c:pt idx="1">
                  <c:v>2.6165349999999998</c:v>
                </c:pt>
                <c:pt idx="2">
                  <c:v>2.6110566666666668</c:v>
                </c:pt>
                <c:pt idx="3">
                  <c:v>2.3909199999999999</c:v>
                </c:pt>
                <c:pt idx="4">
                  <c:v>2.6328450000000001</c:v>
                </c:pt>
                <c:pt idx="5">
                  <c:v>2.6391450000000005</c:v>
                </c:pt>
                <c:pt idx="6">
                  <c:v>2.6023316666666667</c:v>
                </c:pt>
                <c:pt idx="7">
                  <c:v>2.3960000000000004</c:v>
                </c:pt>
                <c:pt idx="8">
                  <c:v>2.5422333333333333</c:v>
                </c:pt>
                <c:pt idx="9">
                  <c:v>2.5653100000000002</c:v>
                </c:pt>
                <c:pt idx="10">
                  <c:v>2.6589983333333334</c:v>
                </c:pt>
                <c:pt idx="11">
                  <c:v>2.3883266666666665</c:v>
                </c:pt>
                <c:pt idx="12">
                  <c:v>2.5471966666666668</c:v>
                </c:pt>
                <c:pt idx="13">
                  <c:v>3.4430533333333333</c:v>
                </c:pt>
                <c:pt idx="14">
                  <c:v>2.8427916666666668</c:v>
                </c:pt>
                <c:pt idx="15">
                  <c:v>2.4987616666666668</c:v>
                </c:pt>
                <c:pt idx="16">
                  <c:v>2.4097550000000001</c:v>
                </c:pt>
                <c:pt idx="17">
                  <c:v>2.3014000000000001</c:v>
                </c:pt>
                <c:pt idx="18">
                  <c:v>2.5019166666666668</c:v>
                </c:pt>
                <c:pt idx="19">
                  <c:v>2.6215516666666665</c:v>
                </c:pt>
                <c:pt idx="20">
                  <c:v>2.52895</c:v>
                </c:pt>
                <c:pt idx="21">
                  <c:v>2.3298766666666668</c:v>
                </c:pt>
                <c:pt idx="22">
                  <c:v>2.3237283333333334</c:v>
                </c:pt>
                <c:pt idx="23">
                  <c:v>2.5104066666666669</c:v>
                </c:pt>
                <c:pt idx="24">
                  <c:v>2.4132116666666668</c:v>
                </c:pt>
              </c:numCache>
            </c:numRef>
          </c:yVal>
          <c:smooth val="0"/>
          <c:extLst>
            <c:ext xmlns:c16="http://schemas.microsoft.com/office/drawing/2014/chart" uri="{C3380CC4-5D6E-409C-BE32-E72D297353CC}">
              <c16:uniqueId val="{00000000-5DB7-1344-A4F0-BC7590700F9E}"/>
            </c:ext>
          </c:extLst>
        </c:ser>
        <c:ser>
          <c:idx val="1"/>
          <c:order val="1"/>
          <c:tx>
            <c:strRef>
              <c:f>'C Regelkarte'!$I$2</c:f>
              <c:strCache>
                <c:ptCount val="1"/>
                <c:pt idx="0">
                  <c:v>UEG</c:v>
                </c:pt>
              </c:strCache>
            </c:strRef>
          </c:tx>
          <c:spPr>
            <a:ln w="19050" cap="rnd">
              <a:solidFill>
                <a:schemeClr val="accent2"/>
              </a:solidFill>
              <a:round/>
            </a:ln>
            <a:effectLst/>
          </c:spPr>
          <c:marker>
            <c:symbol val="none"/>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Regelkarte'!$I$3:$I$27</c:f>
              <c:numCache>
                <c:formatCode>General</c:formatCode>
                <c:ptCount val="25"/>
                <c:pt idx="0">
                  <c:v>2.91</c:v>
                </c:pt>
                <c:pt idx="1">
                  <c:v>2.91</c:v>
                </c:pt>
                <c:pt idx="2">
                  <c:v>2.91</c:v>
                </c:pt>
                <c:pt idx="3">
                  <c:v>2.91</c:v>
                </c:pt>
                <c:pt idx="4">
                  <c:v>2.91</c:v>
                </c:pt>
                <c:pt idx="5">
                  <c:v>2.91</c:v>
                </c:pt>
                <c:pt idx="6">
                  <c:v>2.91</c:v>
                </c:pt>
                <c:pt idx="7">
                  <c:v>2.91</c:v>
                </c:pt>
                <c:pt idx="8">
                  <c:v>2.91</c:v>
                </c:pt>
                <c:pt idx="9">
                  <c:v>2.91</c:v>
                </c:pt>
                <c:pt idx="10">
                  <c:v>2.91</c:v>
                </c:pt>
                <c:pt idx="11">
                  <c:v>2.91</c:v>
                </c:pt>
                <c:pt idx="12">
                  <c:v>2.91</c:v>
                </c:pt>
                <c:pt idx="13">
                  <c:v>2.91</c:v>
                </c:pt>
                <c:pt idx="14">
                  <c:v>2.91</c:v>
                </c:pt>
                <c:pt idx="15">
                  <c:v>2.91</c:v>
                </c:pt>
                <c:pt idx="16">
                  <c:v>2.91</c:v>
                </c:pt>
                <c:pt idx="17">
                  <c:v>2.91</c:v>
                </c:pt>
                <c:pt idx="18">
                  <c:v>2.91</c:v>
                </c:pt>
                <c:pt idx="19">
                  <c:v>2.91</c:v>
                </c:pt>
                <c:pt idx="20">
                  <c:v>2.91</c:v>
                </c:pt>
                <c:pt idx="21">
                  <c:v>2.91</c:v>
                </c:pt>
                <c:pt idx="22">
                  <c:v>2.91</c:v>
                </c:pt>
                <c:pt idx="23">
                  <c:v>2.91</c:v>
                </c:pt>
                <c:pt idx="24">
                  <c:v>2.91</c:v>
                </c:pt>
              </c:numCache>
            </c:numRef>
          </c:yVal>
          <c:smooth val="0"/>
          <c:extLst>
            <c:ext xmlns:c16="http://schemas.microsoft.com/office/drawing/2014/chart" uri="{C3380CC4-5D6E-409C-BE32-E72D297353CC}">
              <c16:uniqueId val="{00000001-5DB7-1344-A4F0-BC7590700F9E}"/>
            </c:ext>
          </c:extLst>
        </c:ser>
        <c:ser>
          <c:idx val="2"/>
          <c:order val="2"/>
          <c:tx>
            <c:strRef>
              <c:f>'C Regelkarte'!$J$2</c:f>
              <c:strCache>
                <c:ptCount val="1"/>
                <c:pt idx="0">
                  <c:v>OEG</c:v>
                </c:pt>
              </c:strCache>
            </c:strRef>
          </c:tx>
          <c:spPr>
            <a:ln w="19050" cap="rnd">
              <a:solidFill>
                <a:srgbClr val="C00000"/>
              </a:solidFill>
              <a:round/>
            </a:ln>
            <a:effectLst/>
          </c:spPr>
          <c:marker>
            <c:symbol val="none"/>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Regelkarte'!$J$3:$J$27</c:f>
              <c:numCache>
                <c:formatCode>General</c:formatCode>
                <c:ptCount val="25"/>
                <c:pt idx="0">
                  <c:v>2.13</c:v>
                </c:pt>
                <c:pt idx="1">
                  <c:v>2.13</c:v>
                </c:pt>
                <c:pt idx="2">
                  <c:v>2.13</c:v>
                </c:pt>
                <c:pt idx="3">
                  <c:v>2.13</c:v>
                </c:pt>
                <c:pt idx="4">
                  <c:v>2.13</c:v>
                </c:pt>
                <c:pt idx="5">
                  <c:v>2.13</c:v>
                </c:pt>
                <c:pt idx="6">
                  <c:v>2.13</c:v>
                </c:pt>
                <c:pt idx="7">
                  <c:v>2.13</c:v>
                </c:pt>
                <c:pt idx="8">
                  <c:v>2.13</c:v>
                </c:pt>
                <c:pt idx="9">
                  <c:v>2.13</c:v>
                </c:pt>
                <c:pt idx="10">
                  <c:v>2.13</c:v>
                </c:pt>
                <c:pt idx="11">
                  <c:v>2.13</c:v>
                </c:pt>
                <c:pt idx="12">
                  <c:v>2.13</c:v>
                </c:pt>
                <c:pt idx="13">
                  <c:v>2.13</c:v>
                </c:pt>
                <c:pt idx="14">
                  <c:v>2.13</c:v>
                </c:pt>
                <c:pt idx="15">
                  <c:v>2.13</c:v>
                </c:pt>
                <c:pt idx="16">
                  <c:v>2.13</c:v>
                </c:pt>
                <c:pt idx="17">
                  <c:v>2.13</c:v>
                </c:pt>
                <c:pt idx="18">
                  <c:v>2.13</c:v>
                </c:pt>
                <c:pt idx="19">
                  <c:v>2.13</c:v>
                </c:pt>
                <c:pt idx="20">
                  <c:v>2.13</c:v>
                </c:pt>
                <c:pt idx="21">
                  <c:v>2.13</c:v>
                </c:pt>
                <c:pt idx="22">
                  <c:v>2.13</c:v>
                </c:pt>
                <c:pt idx="23">
                  <c:v>2.13</c:v>
                </c:pt>
                <c:pt idx="24">
                  <c:v>2.13</c:v>
                </c:pt>
              </c:numCache>
            </c:numRef>
          </c:yVal>
          <c:smooth val="0"/>
          <c:extLst>
            <c:ext xmlns:c16="http://schemas.microsoft.com/office/drawing/2014/chart" uri="{C3380CC4-5D6E-409C-BE32-E72D297353CC}">
              <c16:uniqueId val="{00000002-5DB7-1344-A4F0-BC7590700F9E}"/>
            </c:ext>
          </c:extLst>
        </c:ser>
        <c:ser>
          <c:idx val="3"/>
          <c:order val="3"/>
          <c:tx>
            <c:strRef>
              <c:f>'C Regelkarte'!$K$2</c:f>
              <c:strCache>
                <c:ptCount val="1"/>
                <c:pt idx="0">
                  <c:v>Xquer</c:v>
                </c:pt>
              </c:strCache>
            </c:strRef>
          </c:tx>
          <c:spPr>
            <a:ln w="19050" cap="rnd">
              <a:solidFill>
                <a:srgbClr val="92D050"/>
              </a:solidFill>
              <a:round/>
            </a:ln>
            <a:effectLst/>
          </c:spPr>
          <c:marker>
            <c:symbol val="none"/>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Regelkarte'!$K$3:$K$27</c:f>
              <c:numCache>
                <c:formatCode>General</c:formatCode>
                <c:ptCount val="25"/>
                <c:pt idx="0">
                  <c:v>2.52</c:v>
                </c:pt>
                <c:pt idx="1">
                  <c:v>2.52</c:v>
                </c:pt>
                <c:pt idx="2">
                  <c:v>2.52</c:v>
                </c:pt>
                <c:pt idx="3">
                  <c:v>2.52</c:v>
                </c:pt>
                <c:pt idx="4">
                  <c:v>2.52</c:v>
                </c:pt>
                <c:pt idx="5">
                  <c:v>2.52</c:v>
                </c:pt>
                <c:pt idx="6">
                  <c:v>2.52</c:v>
                </c:pt>
                <c:pt idx="7">
                  <c:v>2.52</c:v>
                </c:pt>
                <c:pt idx="8">
                  <c:v>2.52</c:v>
                </c:pt>
                <c:pt idx="9">
                  <c:v>2.52</c:v>
                </c:pt>
                <c:pt idx="10">
                  <c:v>2.52</c:v>
                </c:pt>
                <c:pt idx="11">
                  <c:v>2.52</c:v>
                </c:pt>
                <c:pt idx="12">
                  <c:v>2.52</c:v>
                </c:pt>
                <c:pt idx="13">
                  <c:v>2.52</c:v>
                </c:pt>
                <c:pt idx="14">
                  <c:v>2.52</c:v>
                </c:pt>
                <c:pt idx="15">
                  <c:v>2.52</c:v>
                </c:pt>
                <c:pt idx="16">
                  <c:v>2.52</c:v>
                </c:pt>
                <c:pt idx="17">
                  <c:v>2.52</c:v>
                </c:pt>
                <c:pt idx="18">
                  <c:v>2.52</c:v>
                </c:pt>
                <c:pt idx="19">
                  <c:v>2.52</c:v>
                </c:pt>
                <c:pt idx="20">
                  <c:v>2.52</c:v>
                </c:pt>
                <c:pt idx="21">
                  <c:v>2.52</c:v>
                </c:pt>
                <c:pt idx="22">
                  <c:v>2.52</c:v>
                </c:pt>
                <c:pt idx="23">
                  <c:v>2.52</c:v>
                </c:pt>
                <c:pt idx="24">
                  <c:v>2.52</c:v>
                </c:pt>
              </c:numCache>
            </c:numRef>
          </c:yVal>
          <c:smooth val="0"/>
          <c:extLst>
            <c:ext xmlns:c16="http://schemas.microsoft.com/office/drawing/2014/chart" uri="{C3380CC4-5D6E-409C-BE32-E72D297353CC}">
              <c16:uniqueId val="{00000003-5DB7-1344-A4F0-BC7590700F9E}"/>
            </c:ext>
          </c:extLst>
        </c:ser>
        <c:dLbls>
          <c:showLegendKey val="0"/>
          <c:showVal val="0"/>
          <c:showCatName val="0"/>
          <c:showSerName val="0"/>
          <c:showPercent val="0"/>
          <c:showBubbleSize val="0"/>
        </c:dLbls>
        <c:axId val="1013374816"/>
        <c:axId val="986282960"/>
      </c:scatterChart>
      <c:valAx>
        <c:axId val="1013374816"/>
        <c:scaling>
          <c:orientation val="minMax"/>
          <c:max val="26"/>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86282960"/>
        <c:crosses val="autoZero"/>
        <c:crossBetween val="midCat"/>
      </c:valAx>
      <c:valAx>
        <c:axId val="986282960"/>
        <c:scaling>
          <c:orientation val="minMax"/>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13374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x-quer Regelkarte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lineMarker"/>
        <c:varyColors val="0"/>
        <c:ser>
          <c:idx val="0"/>
          <c:order val="0"/>
          <c:tx>
            <c:strRef>
              <c:f>'C Regelkarte'!$H$2</c:f>
              <c:strCache>
                <c:ptCount val="1"/>
                <c:pt idx="0">
                  <c:v>Range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Regelkarte'!$H$3:$H$27</c:f>
              <c:numCache>
                <c:formatCode>0.00</c:formatCode>
                <c:ptCount val="25"/>
                <c:pt idx="0">
                  <c:v>0.66786000000000012</c:v>
                </c:pt>
                <c:pt idx="1">
                  <c:v>0.77842999999999973</c:v>
                </c:pt>
                <c:pt idx="2">
                  <c:v>0.43299999999999983</c:v>
                </c:pt>
                <c:pt idx="3">
                  <c:v>0.61150999999999978</c:v>
                </c:pt>
                <c:pt idx="4">
                  <c:v>0.96862000000000004</c:v>
                </c:pt>
                <c:pt idx="5">
                  <c:v>0.7739600000000002</c:v>
                </c:pt>
                <c:pt idx="6">
                  <c:v>0.64816000000000029</c:v>
                </c:pt>
                <c:pt idx="7">
                  <c:v>1.2780400000000001</c:v>
                </c:pt>
                <c:pt idx="8">
                  <c:v>0.80763000000000007</c:v>
                </c:pt>
                <c:pt idx="9">
                  <c:v>0.60154000000000041</c:v>
                </c:pt>
                <c:pt idx="10">
                  <c:v>1.1126999999999998</c:v>
                </c:pt>
                <c:pt idx="11">
                  <c:v>0.74260999999999999</c:v>
                </c:pt>
                <c:pt idx="12">
                  <c:v>0.84777000000000013</c:v>
                </c:pt>
                <c:pt idx="13">
                  <c:v>5.802719999999999</c:v>
                </c:pt>
                <c:pt idx="14">
                  <c:v>0.98184999999999967</c:v>
                </c:pt>
                <c:pt idx="15">
                  <c:v>1.04358</c:v>
                </c:pt>
                <c:pt idx="16">
                  <c:v>0.80933999999999973</c:v>
                </c:pt>
                <c:pt idx="17">
                  <c:v>0.55942000000000025</c:v>
                </c:pt>
                <c:pt idx="18">
                  <c:v>1.1046200000000002</c:v>
                </c:pt>
                <c:pt idx="19">
                  <c:v>0.83131000000000022</c:v>
                </c:pt>
                <c:pt idx="20">
                  <c:v>0.93480000000000008</c:v>
                </c:pt>
                <c:pt idx="21">
                  <c:v>0.48470000000000013</c:v>
                </c:pt>
                <c:pt idx="22">
                  <c:v>0.83064000000000004</c:v>
                </c:pt>
                <c:pt idx="23">
                  <c:v>1.0811500000000001</c:v>
                </c:pt>
                <c:pt idx="24">
                  <c:v>0.70100000000000007</c:v>
                </c:pt>
              </c:numCache>
            </c:numRef>
          </c:yVal>
          <c:smooth val="0"/>
          <c:extLst>
            <c:ext xmlns:c16="http://schemas.microsoft.com/office/drawing/2014/chart" uri="{C3380CC4-5D6E-409C-BE32-E72D297353CC}">
              <c16:uniqueId val="{00000000-AED8-5B43-BAE1-A4296221483A}"/>
            </c:ext>
          </c:extLst>
        </c:ser>
        <c:ser>
          <c:idx val="1"/>
          <c:order val="1"/>
          <c:tx>
            <c:strRef>
              <c:f>'C Regelkarte'!$L$2</c:f>
              <c:strCache>
                <c:ptCount val="1"/>
                <c:pt idx="0">
                  <c:v>R OEG</c:v>
                </c:pt>
              </c:strCache>
            </c:strRef>
          </c:tx>
          <c:spPr>
            <a:ln w="19050" cap="rnd">
              <a:solidFill>
                <a:schemeClr val="accent2"/>
              </a:solidFill>
              <a:round/>
            </a:ln>
            <a:effectLst/>
          </c:spPr>
          <c:marker>
            <c:symbol val="none"/>
          </c:marker>
          <c:xVal>
            <c:numRef>
              <c:f>'C Regelkarte'!$F$3:$F$27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'C Regelkarte'!$L$3:$L$27</c:f>
              <c:numCache>
                <c:formatCode>General</c:formatCode>
                <c:ptCount val="25"/>
                <c:pt idx="0">
                  <c:v>1.6</c:v>
                </c:pt>
                <c:pt idx="1">
                  <c:v>1.6</c:v>
                </c:pt>
                <c:pt idx="2">
                  <c:v>1.6</c:v>
                </c:pt>
                <c:pt idx="3">
                  <c:v>1.6</c:v>
                </c:pt>
                <c:pt idx="4">
                  <c:v>1.6</c:v>
                </c:pt>
                <c:pt idx="5">
                  <c:v>1.6</c:v>
                </c:pt>
                <c:pt idx="6">
                  <c:v>1.6</c:v>
                </c:pt>
                <c:pt idx="7">
                  <c:v>1.6</c:v>
                </c:pt>
                <c:pt idx="8">
                  <c:v>1.6</c:v>
                </c:pt>
                <c:pt idx="9">
                  <c:v>1.6</c:v>
                </c:pt>
                <c:pt idx="10">
                  <c:v>1.6</c:v>
                </c:pt>
                <c:pt idx="11">
                  <c:v>1.6</c:v>
                </c:pt>
                <c:pt idx="12">
                  <c:v>1.6</c:v>
                </c:pt>
                <c:pt idx="13">
                  <c:v>1.6</c:v>
                </c:pt>
                <c:pt idx="14">
                  <c:v>1.6</c:v>
                </c:pt>
                <c:pt idx="15">
                  <c:v>1.6</c:v>
                </c:pt>
                <c:pt idx="16">
                  <c:v>1.6</c:v>
                </c:pt>
                <c:pt idx="17">
                  <c:v>1.6</c:v>
                </c:pt>
                <c:pt idx="18">
                  <c:v>1.6</c:v>
                </c:pt>
                <c:pt idx="19">
                  <c:v>1.6</c:v>
                </c:pt>
                <c:pt idx="20">
                  <c:v>1.6</c:v>
                </c:pt>
                <c:pt idx="21">
                  <c:v>1.6</c:v>
                </c:pt>
                <c:pt idx="22">
                  <c:v>1.6</c:v>
                </c:pt>
                <c:pt idx="23">
                  <c:v>1.6</c:v>
                </c:pt>
                <c:pt idx="24">
                  <c:v>1.6</c:v>
                </c:pt>
              </c:numCache>
            </c:numRef>
          </c:yVal>
          <c:smooth val="0"/>
          <c:extLst>
            <c:ext xmlns:c16="http://schemas.microsoft.com/office/drawing/2014/chart" uri="{C3380CC4-5D6E-409C-BE32-E72D297353CC}">
              <c16:uniqueId val="{00000001-AED8-5B43-BAE1-A4296221483A}"/>
            </c:ext>
          </c:extLst>
        </c:ser>
        <c:dLbls>
          <c:showLegendKey val="0"/>
          <c:showVal val="0"/>
          <c:showCatName val="0"/>
          <c:showSerName val="0"/>
          <c:showPercent val="0"/>
          <c:showBubbleSize val="0"/>
        </c:dLbls>
        <c:axId val="1013374816"/>
        <c:axId val="986282960"/>
      </c:scatterChart>
      <c:valAx>
        <c:axId val="1013374816"/>
        <c:scaling>
          <c:orientation val="minMax"/>
          <c:max val="26"/>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86282960"/>
        <c:crosses val="autoZero"/>
        <c:crossBetween val="midCat"/>
      </c:valAx>
      <c:valAx>
        <c:axId val="986282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13374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plotArea>
      <cx:plotAreaRegion>
        <cx:series layoutId="clusteredColumn" uniqueId="{EA2E6D42-16FD-F046-BF48-FBAA496DF1A0}">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11</xdr:col>
      <xdr:colOff>209218</xdr:colOff>
      <xdr:row>24</xdr:row>
      <xdr:rowOff>157747</xdr:rowOff>
    </xdr:from>
    <xdr:to>
      <xdr:col>14</xdr:col>
      <xdr:colOff>517540</xdr:colOff>
      <xdr:row>29</xdr:row>
      <xdr:rowOff>102059</xdr:rowOff>
    </xdr:to>
    <xdr:sp macro="" textlink="">
      <xdr:nvSpPr>
        <xdr:cNvPr id="2" name="Abgerundetes Rechteck 1">
          <a:extLst>
            <a:ext uri="{FF2B5EF4-FFF2-40B4-BE49-F238E27FC236}">
              <a16:creationId xmlns:a16="http://schemas.microsoft.com/office/drawing/2014/main" id="{6799B4A6-13C2-E042-8B3A-C981067CFD08}"/>
            </a:ext>
          </a:extLst>
        </xdr:cNvPr>
        <xdr:cNvSpPr/>
      </xdr:nvSpPr>
      <xdr:spPr bwMode="auto">
        <a:xfrm>
          <a:off x="14128418" y="4513847"/>
          <a:ext cx="2251422" cy="83331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Prozessschritt</a:t>
          </a:r>
          <a:br>
            <a:rPr lang="de-DE" sz="1400"/>
          </a:br>
          <a:r>
            <a:rPr lang="de-DE" sz="1400"/>
            <a:t>(Substantiv + Verb)</a:t>
          </a:r>
        </a:p>
      </xdr:txBody>
    </xdr:sp>
    <xdr:clientData/>
  </xdr:twoCellAnchor>
  <xdr:twoCellAnchor>
    <xdr:from>
      <xdr:col>11</xdr:col>
      <xdr:colOff>329532</xdr:colOff>
      <xdr:row>34</xdr:row>
      <xdr:rowOff>20053</xdr:rowOff>
    </xdr:from>
    <xdr:to>
      <xdr:col>14</xdr:col>
      <xdr:colOff>574404</xdr:colOff>
      <xdr:row>39</xdr:row>
      <xdr:rowOff>105012</xdr:rowOff>
    </xdr:to>
    <xdr:sp macro="" textlink="">
      <xdr:nvSpPr>
        <xdr:cNvPr id="3" name="Sechseck 2">
          <a:extLst>
            <a:ext uri="{FF2B5EF4-FFF2-40B4-BE49-F238E27FC236}">
              <a16:creationId xmlns:a16="http://schemas.microsoft.com/office/drawing/2014/main" id="{DDB86585-F107-9342-9959-CD82D17C7C8C}"/>
            </a:ext>
          </a:extLst>
        </xdr:cNvPr>
        <xdr:cNvSpPr/>
      </xdr:nvSpPr>
      <xdr:spPr bwMode="auto">
        <a:xfrm>
          <a:off x="14248732" y="6154153"/>
          <a:ext cx="2187972" cy="973959"/>
        </a:xfrm>
        <a:prstGeom prst="hexagon">
          <a:avLst/>
        </a:prstGeom>
        <a:solidFill>
          <a:schemeClr val="accent6">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Ereignis</a:t>
          </a:r>
        </a:p>
        <a:p>
          <a:pPr algn="ctr"/>
          <a:r>
            <a:rPr lang="de-DE" sz="1400"/>
            <a:t>(Substantiv + Partizip Perfekt)</a:t>
          </a:r>
        </a:p>
      </xdr:txBody>
    </xdr:sp>
    <xdr:clientData/>
  </xdr:twoCellAnchor>
  <xdr:twoCellAnchor>
    <xdr:from>
      <xdr:col>3</xdr:col>
      <xdr:colOff>976349</xdr:colOff>
      <xdr:row>27</xdr:row>
      <xdr:rowOff>24597</xdr:rowOff>
    </xdr:from>
    <xdr:to>
      <xdr:col>4</xdr:col>
      <xdr:colOff>1415404</xdr:colOff>
      <xdr:row>37</xdr:row>
      <xdr:rowOff>161646</xdr:rowOff>
    </xdr:to>
    <xdr:sp macro="" textlink="">
      <xdr:nvSpPr>
        <xdr:cNvPr id="4" name="Raute 3">
          <a:extLst>
            <a:ext uri="{FF2B5EF4-FFF2-40B4-BE49-F238E27FC236}">
              <a16:creationId xmlns:a16="http://schemas.microsoft.com/office/drawing/2014/main" id="{DD18BB74-2261-8E4A-BB89-BB4C1AE8B33A}"/>
            </a:ext>
          </a:extLst>
        </xdr:cNvPr>
        <xdr:cNvSpPr/>
      </xdr:nvSpPr>
      <xdr:spPr bwMode="auto">
        <a:xfrm>
          <a:off x="3645190" y="5030974"/>
          <a:ext cx="1911518" cy="1977629"/>
        </a:xfrm>
        <a:prstGeom prst="diamond">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solidFill>
                <a:schemeClr val="bg1"/>
              </a:solidFill>
            </a:rPr>
            <a:t>Schlangen-länge akzeptabel?</a:t>
          </a:r>
        </a:p>
      </xdr:txBody>
    </xdr:sp>
    <xdr:clientData/>
  </xdr:twoCellAnchor>
  <xdr:twoCellAnchor>
    <xdr:from>
      <xdr:col>11</xdr:col>
      <xdr:colOff>368300</xdr:colOff>
      <xdr:row>12</xdr:row>
      <xdr:rowOff>127000</xdr:rowOff>
    </xdr:from>
    <xdr:to>
      <xdr:col>14</xdr:col>
      <xdr:colOff>625333</xdr:colOff>
      <xdr:row>20</xdr:row>
      <xdr:rowOff>50800</xdr:rowOff>
    </xdr:to>
    <xdr:sp macro="" textlink="">
      <xdr:nvSpPr>
        <xdr:cNvPr id="5" name="Parallelogramm 4">
          <a:extLst>
            <a:ext uri="{FF2B5EF4-FFF2-40B4-BE49-F238E27FC236}">
              <a16:creationId xmlns:a16="http://schemas.microsoft.com/office/drawing/2014/main" id="{851FBD34-CD99-9F4D-98BB-823BCE28BD6A}"/>
            </a:ext>
          </a:extLst>
        </xdr:cNvPr>
        <xdr:cNvSpPr/>
      </xdr:nvSpPr>
      <xdr:spPr bwMode="auto">
        <a:xfrm>
          <a:off x="14287500" y="2349500"/>
          <a:ext cx="2200133" cy="1346200"/>
        </a:xfrm>
        <a:prstGeom prst="parallelogram">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Prozess-Schnittstelle</a:t>
          </a:r>
        </a:p>
      </xdr:txBody>
    </xdr:sp>
    <xdr:clientData/>
  </xdr:twoCellAnchor>
  <xdr:twoCellAnchor>
    <xdr:from>
      <xdr:col>3</xdr:col>
      <xdr:colOff>833355</xdr:colOff>
      <xdr:row>7</xdr:row>
      <xdr:rowOff>150091</xdr:rowOff>
    </xdr:from>
    <xdr:to>
      <xdr:col>5</xdr:col>
      <xdr:colOff>85934</xdr:colOff>
      <xdr:row>15</xdr:row>
      <xdr:rowOff>39254</xdr:rowOff>
    </xdr:to>
    <xdr:sp macro="" textlink="">
      <xdr:nvSpPr>
        <xdr:cNvPr id="7" name="Parallelogramm 6">
          <a:extLst>
            <a:ext uri="{FF2B5EF4-FFF2-40B4-BE49-F238E27FC236}">
              <a16:creationId xmlns:a16="http://schemas.microsoft.com/office/drawing/2014/main" id="{D1BC9CBE-7694-6841-BEAC-DDB6437ED71B}"/>
            </a:ext>
          </a:extLst>
        </xdr:cNvPr>
        <xdr:cNvSpPr/>
      </xdr:nvSpPr>
      <xdr:spPr bwMode="auto">
        <a:xfrm>
          <a:off x="3502196" y="1456903"/>
          <a:ext cx="2197506" cy="1380032"/>
        </a:xfrm>
        <a:prstGeom prst="parallelogram">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Kaffee Wunsch entsteht</a:t>
          </a:r>
        </a:p>
      </xdr:txBody>
    </xdr:sp>
    <xdr:clientData/>
  </xdr:twoCellAnchor>
  <xdr:twoCellAnchor>
    <xdr:from>
      <xdr:col>3</xdr:col>
      <xdr:colOff>839436</xdr:colOff>
      <xdr:row>18</xdr:row>
      <xdr:rowOff>81475</xdr:rowOff>
    </xdr:from>
    <xdr:to>
      <xdr:col>5</xdr:col>
      <xdr:colOff>79854</xdr:colOff>
      <xdr:row>23</xdr:row>
      <xdr:rowOff>166434</xdr:rowOff>
    </xdr:to>
    <xdr:sp macro="" textlink="">
      <xdr:nvSpPr>
        <xdr:cNvPr id="8" name="Sechseck 7">
          <a:extLst>
            <a:ext uri="{FF2B5EF4-FFF2-40B4-BE49-F238E27FC236}">
              <a16:creationId xmlns:a16="http://schemas.microsoft.com/office/drawing/2014/main" id="{DC15F9B2-FC5E-964F-8200-9AFD7B683B02}"/>
            </a:ext>
          </a:extLst>
        </xdr:cNvPr>
        <xdr:cNvSpPr/>
      </xdr:nvSpPr>
      <xdr:spPr bwMode="auto">
        <a:xfrm>
          <a:off x="3508277" y="3431330"/>
          <a:ext cx="2185345" cy="1005249"/>
        </a:xfrm>
        <a:prstGeom prst="hexagon">
          <a:avLst/>
        </a:prstGeom>
        <a:solidFill>
          <a:schemeClr val="accent6">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Kunde hat Filiale betreten</a:t>
          </a:r>
        </a:p>
      </xdr:txBody>
    </xdr:sp>
    <xdr:clientData/>
  </xdr:twoCellAnchor>
  <xdr:twoCellAnchor>
    <xdr:from>
      <xdr:col>3</xdr:col>
      <xdr:colOff>807711</xdr:colOff>
      <xdr:row>49</xdr:row>
      <xdr:rowOff>6343</xdr:rowOff>
    </xdr:from>
    <xdr:to>
      <xdr:col>5</xdr:col>
      <xdr:colOff>111579</xdr:colOff>
      <xdr:row>53</xdr:row>
      <xdr:rowOff>134713</xdr:rowOff>
    </xdr:to>
    <xdr:sp macro="" textlink="">
      <xdr:nvSpPr>
        <xdr:cNvPr id="9" name="Abgerundetes Rechteck 8">
          <a:extLst>
            <a:ext uri="{FF2B5EF4-FFF2-40B4-BE49-F238E27FC236}">
              <a16:creationId xmlns:a16="http://schemas.microsoft.com/office/drawing/2014/main" id="{D5276DCE-4036-1547-BD28-1BF978425161}"/>
            </a:ext>
          </a:extLst>
        </xdr:cNvPr>
        <xdr:cNvSpPr/>
      </xdr:nvSpPr>
      <xdr:spPr bwMode="auto">
        <a:xfrm>
          <a:off x="3476552" y="9061995"/>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Kunde: Getränkekarte betrachten und Getränk (gedanklich) auswählen</a:t>
          </a:r>
        </a:p>
      </xdr:txBody>
    </xdr:sp>
    <xdr:clientData/>
  </xdr:twoCellAnchor>
  <xdr:twoCellAnchor>
    <xdr:from>
      <xdr:col>3</xdr:col>
      <xdr:colOff>807711</xdr:colOff>
      <xdr:row>41</xdr:row>
      <xdr:rowOff>19810</xdr:rowOff>
    </xdr:from>
    <xdr:to>
      <xdr:col>5</xdr:col>
      <xdr:colOff>111579</xdr:colOff>
      <xdr:row>45</xdr:row>
      <xdr:rowOff>148180</xdr:rowOff>
    </xdr:to>
    <xdr:sp macro="" textlink="">
      <xdr:nvSpPr>
        <xdr:cNvPr id="10" name="Abgerundetes Rechteck 9">
          <a:extLst>
            <a:ext uri="{FF2B5EF4-FFF2-40B4-BE49-F238E27FC236}">
              <a16:creationId xmlns:a16="http://schemas.microsoft.com/office/drawing/2014/main" id="{FE177591-2103-804C-8BCD-F2CB9BFE6FCD}"/>
            </a:ext>
          </a:extLst>
        </xdr:cNvPr>
        <xdr:cNvSpPr/>
      </xdr:nvSpPr>
      <xdr:spPr bwMode="auto">
        <a:xfrm>
          <a:off x="3476552" y="7602998"/>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Kunde: </a:t>
          </a:r>
          <a:br>
            <a:rPr lang="de-DE" sz="1400"/>
          </a:br>
          <a:r>
            <a:rPr lang="de-DE" sz="1400"/>
            <a:t>An Schlange anstellen</a:t>
          </a:r>
        </a:p>
      </xdr:txBody>
    </xdr:sp>
    <xdr:clientData/>
  </xdr:twoCellAnchor>
  <xdr:twoCellAnchor>
    <xdr:from>
      <xdr:col>3</xdr:col>
      <xdr:colOff>807711</xdr:colOff>
      <xdr:row>56</xdr:row>
      <xdr:rowOff>176934</xdr:rowOff>
    </xdr:from>
    <xdr:to>
      <xdr:col>5</xdr:col>
      <xdr:colOff>111579</xdr:colOff>
      <xdr:row>61</xdr:row>
      <xdr:rowOff>121246</xdr:rowOff>
    </xdr:to>
    <xdr:sp macro="" textlink="">
      <xdr:nvSpPr>
        <xdr:cNvPr id="11" name="Abgerundetes Rechteck 10">
          <a:extLst>
            <a:ext uri="{FF2B5EF4-FFF2-40B4-BE49-F238E27FC236}">
              <a16:creationId xmlns:a16="http://schemas.microsoft.com/office/drawing/2014/main" id="{849BAD74-3859-D344-8E00-D8A9DADCB324}"/>
            </a:ext>
          </a:extLst>
        </xdr:cNvPr>
        <xdr:cNvSpPr/>
      </xdr:nvSpPr>
      <xdr:spPr bwMode="auto">
        <a:xfrm>
          <a:off x="3476552" y="10520992"/>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Kassierer:</a:t>
          </a:r>
          <a:r>
            <a:rPr lang="de-DE" sz="1400" baseline="0"/>
            <a:t> </a:t>
          </a:r>
          <a:r>
            <a:rPr lang="de-DE" sz="1400"/>
            <a:t>Bestellung entgegen</a:t>
          </a:r>
          <a:r>
            <a:rPr lang="de-DE" sz="1400" baseline="0"/>
            <a:t>nehmen</a:t>
          </a:r>
          <a:endParaRPr lang="de-DE" sz="1400"/>
        </a:p>
      </xdr:txBody>
    </xdr:sp>
    <xdr:clientData/>
  </xdr:twoCellAnchor>
  <xdr:twoCellAnchor>
    <xdr:from>
      <xdr:col>5</xdr:col>
      <xdr:colOff>1220143</xdr:colOff>
      <xdr:row>30</xdr:row>
      <xdr:rowOff>23819</xdr:rowOff>
    </xdr:from>
    <xdr:to>
      <xdr:col>7</xdr:col>
      <xdr:colOff>524010</xdr:colOff>
      <xdr:row>34</xdr:row>
      <xdr:rowOff>145931</xdr:rowOff>
    </xdr:to>
    <xdr:sp macro="" textlink="">
      <xdr:nvSpPr>
        <xdr:cNvPr id="12" name="Abgerundetes Rechteck 11">
          <a:extLst>
            <a:ext uri="{FF2B5EF4-FFF2-40B4-BE49-F238E27FC236}">
              <a16:creationId xmlns:a16="http://schemas.microsoft.com/office/drawing/2014/main" id="{145C588D-DC87-DB4D-87C0-5DBCD79A480B}"/>
            </a:ext>
          </a:extLst>
        </xdr:cNvPr>
        <xdr:cNvSpPr/>
      </xdr:nvSpPr>
      <xdr:spPr bwMode="auto">
        <a:xfrm>
          <a:off x="6846243" y="5446719"/>
          <a:ext cx="2250267" cy="83331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Filiale</a:t>
          </a:r>
          <a:r>
            <a:rPr lang="de-DE" sz="1400" baseline="0"/>
            <a:t> verlassen</a:t>
          </a:r>
          <a:endParaRPr lang="de-DE" sz="1400"/>
        </a:p>
      </xdr:txBody>
    </xdr:sp>
    <xdr:clientData/>
  </xdr:twoCellAnchor>
  <xdr:twoCellAnchor>
    <xdr:from>
      <xdr:col>5</xdr:col>
      <xdr:colOff>1251868</xdr:colOff>
      <xdr:row>40</xdr:row>
      <xdr:rowOff>125116</xdr:rowOff>
    </xdr:from>
    <xdr:to>
      <xdr:col>7</xdr:col>
      <xdr:colOff>492285</xdr:colOff>
      <xdr:row>46</xdr:row>
      <xdr:rowOff>36893</xdr:rowOff>
    </xdr:to>
    <xdr:sp macro="" textlink="">
      <xdr:nvSpPr>
        <xdr:cNvPr id="13" name="Sechseck 12">
          <a:extLst>
            <a:ext uri="{FF2B5EF4-FFF2-40B4-BE49-F238E27FC236}">
              <a16:creationId xmlns:a16="http://schemas.microsoft.com/office/drawing/2014/main" id="{43176A6B-3C9E-0441-91DD-B7BDEDBEE2DA}"/>
            </a:ext>
          </a:extLst>
        </xdr:cNvPr>
        <xdr:cNvSpPr/>
      </xdr:nvSpPr>
      <xdr:spPr bwMode="auto">
        <a:xfrm>
          <a:off x="6877968" y="7326016"/>
          <a:ext cx="2186817" cy="978577"/>
        </a:xfrm>
        <a:prstGeom prst="hexagon">
          <a:avLst/>
        </a:prstGeom>
        <a:solidFill>
          <a:schemeClr val="accent6">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Filiale verlassen, kein Kaffee bestellt -&gt;</a:t>
          </a:r>
          <a:r>
            <a:rPr lang="de-DE" sz="1400" baseline="0"/>
            <a:t> kein Umsatz generiert</a:t>
          </a:r>
          <a:endParaRPr lang="de-DE" sz="1400"/>
        </a:p>
      </xdr:txBody>
    </xdr:sp>
    <xdr:clientData/>
  </xdr:twoCellAnchor>
  <xdr:twoCellAnchor>
    <xdr:from>
      <xdr:col>3</xdr:col>
      <xdr:colOff>807711</xdr:colOff>
      <xdr:row>80</xdr:row>
      <xdr:rowOff>125656</xdr:rowOff>
    </xdr:from>
    <xdr:to>
      <xdr:col>5</xdr:col>
      <xdr:colOff>111579</xdr:colOff>
      <xdr:row>85</xdr:row>
      <xdr:rowOff>69968</xdr:rowOff>
    </xdr:to>
    <xdr:sp macro="" textlink="">
      <xdr:nvSpPr>
        <xdr:cNvPr id="14" name="Abgerundetes Rechteck 13">
          <a:extLst>
            <a:ext uri="{FF2B5EF4-FFF2-40B4-BE49-F238E27FC236}">
              <a16:creationId xmlns:a16="http://schemas.microsoft.com/office/drawing/2014/main" id="{93089896-52A4-3242-92E2-F31CFB55F372}"/>
            </a:ext>
          </a:extLst>
        </xdr:cNvPr>
        <xdr:cNvSpPr/>
      </xdr:nvSpPr>
      <xdr:spPr bwMode="auto">
        <a:xfrm>
          <a:off x="3476552" y="14887105"/>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Kassierer:</a:t>
          </a:r>
          <a:r>
            <a:rPr lang="de-DE" sz="1400" baseline="0"/>
            <a:t> </a:t>
          </a:r>
          <a:r>
            <a:rPr lang="de-DE" sz="1400"/>
            <a:t>Bezahlvorgang</a:t>
          </a:r>
          <a:r>
            <a:rPr lang="de-DE" sz="1400" baseline="0"/>
            <a:t> abwickeln</a:t>
          </a:r>
          <a:endParaRPr lang="de-DE" sz="1400"/>
        </a:p>
      </xdr:txBody>
    </xdr:sp>
    <xdr:clientData/>
  </xdr:twoCellAnchor>
  <xdr:twoCellAnchor>
    <xdr:from>
      <xdr:col>3</xdr:col>
      <xdr:colOff>807711</xdr:colOff>
      <xdr:row>88</xdr:row>
      <xdr:rowOff>112189</xdr:rowOff>
    </xdr:from>
    <xdr:to>
      <xdr:col>5</xdr:col>
      <xdr:colOff>111579</xdr:colOff>
      <xdr:row>93</xdr:row>
      <xdr:rowOff>56501</xdr:rowOff>
    </xdr:to>
    <xdr:sp macro="" textlink="">
      <xdr:nvSpPr>
        <xdr:cNvPr id="15" name="Abgerundetes Rechteck 14">
          <a:extLst>
            <a:ext uri="{FF2B5EF4-FFF2-40B4-BE49-F238E27FC236}">
              <a16:creationId xmlns:a16="http://schemas.microsoft.com/office/drawing/2014/main" id="{0A6A4BBF-2FAD-9749-9FEF-1DA6F98A02C3}"/>
            </a:ext>
          </a:extLst>
        </xdr:cNvPr>
        <xdr:cNvSpPr/>
      </xdr:nvSpPr>
      <xdr:spPr bwMode="auto">
        <a:xfrm>
          <a:off x="3476552" y="16346102"/>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Kassierer:</a:t>
          </a:r>
          <a:r>
            <a:rPr lang="de-DE" sz="1400" baseline="0"/>
            <a:t> </a:t>
          </a:r>
          <a:r>
            <a:rPr lang="de-DE" sz="1400"/>
            <a:t>Bestellung an Barista übermitteln</a:t>
          </a:r>
        </a:p>
      </xdr:txBody>
    </xdr:sp>
    <xdr:clientData/>
  </xdr:twoCellAnchor>
  <xdr:twoCellAnchor>
    <xdr:from>
      <xdr:col>3</xdr:col>
      <xdr:colOff>807711</xdr:colOff>
      <xdr:row>96</xdr:row>
      <xdr:rowOff>98722</xdr:rowOff>
    </xdr:from>
    <xdr:to>
      <xdr:col>5</xdr:col>
      <xdr:colOff>111579</xdr:colOff>
      <xdr:row>101</xdr:row>
      <xdr:rowOff>32158</xdr:rowOff>
    </xdr:to>
    <xdr:sp macro="" textlink="">
      <xdr:nvSpPr>
        <xdr:cNvPr id="16" name="Abgerundetes Rechteck 15">
          <a:extLst>
            <a:ext uri="{FF2B5EF4-FFF2-40B4-BE49-F238E27FC236}">
              <a16:creationId xmlns:a16="http://schemas.microsoft.com/office/drawing/2014/main" id="{C6BA3058-DFCE-D742-8365-D943CAFAA588}"/>
            </a:ext>
          </a:extLst>
        </xdr:cNvPr>
        <xdr:cNvSpPr/>
      </xdr:nvSpPr>
      <xdr:spPr bwMode="auto">
        <a:xfrm>
          <a:off x="3476552" y="17805099"/>
          <a:ext cx="2248795" cy="853726"/>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Zutatenprüfung</a:t>
          </a:r>
        </a:p>
      </xdr:txBody>
    </xdr:sp>
    <xdr:clientData/>
  </xdr:twoCellAnchor>
  <xdr:twoCellAnchor>
    <xdr:from>
      <xdr:col>3</xdr:col>
      <xdr:colOff>979026</xdr:colOff>
      <xdr:row>104</xdr:row>
      <xdr:rowOff>74379</xdr:rowOff>
    </xdr:from>
    <xdr:to>
      <xdr:col>4</xdr:col>
      <xdr:colOff>1412727</xdr:colOff>
      <xdr:row>115</xdr:row>
      <xdr:rowOff>16494</xdr:rowOff>
    </xdr:to>
    <xdr:sp macro="" textlink="">
      <xdr:nvSpPr>
        <xdr:cNvPr id="18" name="Raute 17">
          <a:extLst>
            <a:ext uri="{FF2B5EF4-FFF2-40B4-BE49-F238E27FC236}">
              <a16:creationId xmlns:a16="http://schemas.microsoft.com/office/drawing/2014/main" id="{97DC2934-5FF9-524D-BCA5-0B8B9D713208}"/>
            </a:ext>
          </a:extLst>
        </xdr:cNvPr>
        <xdr:cNvSpPr/>
      </xdr:nvSpPr>
      <xdr:spPr bwMode="auto">
        <a:xfrm>
          <a:off x="3647867" y="19253220"/>
          <a:ext cx="1906164" cy="1966752"/>
        </a:xfrm>
        <a:prstGeom prst="diamond">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solidFill>
                <a:schemeClr val="bg1"/>
              </a:solidFill>
            </a:rPr>
            <a:t>Alle Zutaten vorhanden?</a:t>
          </a:r>
        </a:p>
      </xdr:txBody>
    </xdr:sp>
    <xdr:clientData/>
  </xdr:twoCellAnchor>
  <xdr:twoCellAnchor>
    <xdr:from>
      <xdr:col>5</xdr:col>
      <xdr:colOff>1045110</xdr:colOff>
      <xdr:row>107</xdr:row>
      <xdr:rowOff>54990</xdr:rowOff>
    </xdr:from>
    <xdr:to>
      <xdr:col>7</xdr:col>
      <xdr:colOff>348977</xdr:colOff>
      <xdr:row>111</xdr:row>
      <xdr:rowOff>177102</xdr:rowOff>
    </xdr:to>
    <xdr:sp macro="" textlink="">
      <xdr:nvSpPr>
        <xdr:cNvPr id="19" name="Abgerundetes Rechteck 18">
          <a:extLst>
            <a:ext uri="{FF2B5EF4-FFF2-40B4-BE49-F238E27FC236}">
              <a16:creationId xmlns:a16="http://schemas.microsoft.com/office/drawing/2014/main" id="{B77830E9-A911-DB4E-90C8-F670CA61C452}"/>
            </a:ext>
          </a:extLst>
        </xdr:cNvPr>
        <xdr:cNvSpPr/>
      </xdr:nvSpPr>
      <xdr:spPr bwMode="auto">
        <a:xfrm>
          <a:off x="6671210" y="19168490"/>
          <a:ext cx="2250267" cy="83331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 Zutaten besorgen</a:t>
          </a:r>
        </a:p>
      </xdr:txBody>
    </xdr:sp>
    <xdr:clientData/>
  </xdr:twoCellAnchor>
  <xdr:twoCellAnchor>
    <xdr:from>
      <xdr:col>3</xdr:col>
      <xdr:colOff>979026</xdr:colOff>
      <xdr:row>118</xdr:row>
      <xdr:rowOff>58715</xdr:rowOff>
    </xdr:from>
    <xdr:to>
      <xdr:col>4</xdr:col>
      <xdr:colOff>1412727</xdr:colOff>
      <xdr:row>129</xdr:row>
      <xdr:rowOff>11706</xdr:rowOff>
    </xdr:to>
    <xdr:sp macro="" textlink="">
      <xdr:nvSpPr>
        <xdr:cNvPr id="20" name="Raute 19">
          <a:extLst>
            <a:ext uri="{FF2B5EF4-FFF2-40B4-BE49-F238E27FC236}">
              <a16:creationId xmlns:a16="http://schemas.microsoft.com/office/drawing/2014/main" id="{9EEB8FC5-EC6C-0245-9001-020BC7D62AE6}"/>
            </a:ext>
          </a:extLst>
        </xdr:cNvPr>
        <xdr:cNvSpPr/>
      </xdr:nvSpPr>
      <xdr:spPr bwMode="auto">
        <a:xfrm>
          <a:off x="3647867" y="21814367"/>
          <a:ext cx="1906164" cy="1977629"/>
        </a:xfrm>
        <a:prstGeom prst="diamond">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solidFill>
                <a:schemeClr val="bg1"/>
              </a:solidFill>
            </a:rPr>
            <a:t>Variante mit heißer Milch?</a:t>
          </a:r>
        </a:p>
      </xdr:txBody>
    </xdr:sp>
    <xdr:clientData/>
  </xdr:twoCellAnchor>
  <xdr:twoCellAnchor>
    <xdr:from>
      <xdr:col>3</xdr:col>
      <xdr:colOff>807711</xdr:colOff>
      <xdr:row>132</xdr:row>
      <xdr:rowOff>53927</xdr:rowOff>
    </xdr:from>
    <xdr:to>
      <xdr:col>5</xdr:col>
      <xdr:colOff>111579</xdr:colOff>
      <xdr:row>136</xdr:row>
      <xdr:rowOff>171420</xdr:rowOff>
    </xdr:to>
    <xdr:sp macro="" textlink="">
      <xdr:nvSpPr>
        <xdr:cNvPr id="21" name="Abgerundetes Rechteck 20">
          <a:extLst>
            <a:ext uri="{FF2B5EF4-FFF2-40B4-BE49-F238E27FC236}">
              <a16:creationId xmlns:a16="http://schemas.microsoft.com/office/drawing/2014/main" id="{A327B45B-F312-C34D-8366-1746CB88CF47}"/>
            </a:ext>
          </a:extLst>
        </xdr:cNvPr>
        <xdr:cNvSpPr/>
      </xdr:nvSpPr>
      <xdr:spPr bwMode="auto">
        <a:xfrm>
          <a:off x="3476552" y="24386391"/>
          <a:ext cx="2248795" cy="853725"/>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 Milchzustand</a:t>
          </a:r>
          <a:r>
            <a:rPr lang="de-DE" sz="1400" baseline="0"/>
            <a:t> prüfen, bei Bedarf aufwärmen / aufschäumen</a:t>
          </a:r>
          <a:endParaRPr lang="de-DE" sz="1400"/>
        </a:p>
      </xdr:txBody>
    </xdr:sp>
    <xdr:clientData/>
  </xdr:twoCellAnchor>
  <xdr:twoCellAnchor>
    <xdr:from>
      <xdr:col>3</xdr:col>
      <xdr:colOff>807711</xdr:colOff>
      <xdr:row>140</xdr:row>
      <xdr:rowOff>29583</xdr:rowOff>
    </xdr:from>
    <xdr:to>
      <xdr:col>5</xdr:col>
      <xdr:colOff>111579</xdr:colOff>
      <xdr:row>144</xdr:row>
      <xdr:rowOff>157954</xdr:rowOff>
    </xdr:to>
    <xdr:sp macro="" textlink="">
      <xdr:nvSpPr>
        <xdr:cNvPr id="22" name="Abgerundetes Rechteck 21">
          <a:extLst>
            <a:ext uri="{FF2B5EF4-FFF2-40B4-BE49-F238E27FC236}">
              <a16:creationId xmlns:a16="http://schemas.microsoft.com/office/drawing/2014/main" id="{CCC08872-03B0-B04D-AAFF-B04D17E5A240}"/>
            </a:ext>
          </a:extLst>
        </xdr:cNvPr>
        <xdr:cNvSpPr/>
      </xdr:nvSpPr>
      <xdr:spPr bwMode="auto">
        <a:xfrm>
          <a:off x="3476552" y="25834511"/>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 Kaffee</a:t>
          </a:r>
          <a:r>
            <a:rPr lang="de-DE" sz="1400" baseline="0"/>
            <a:t> zubereiten</a:t>
          </a:r>
          <a:endParaRPr lang="de-DE" sz="1400"/>
        </a:p>
      </xdr:txBody>
    </xdr:sp>
    <xdr:clientData/>
  </xdr:twoCellAnchor>
  <xdr:twoCellAnchor>
    <xdr:from>
      <xdr:col>3</xdr:col>
      <xdr:colOff>807711</xdr:colOff>
      <xdr:row>64</xdr:row>
      <xdr:rowOff>163467</xdr:rowOff>
    </xdr:from>
    <xdr:to>
      <xdr:col>5</xdr:col>
      <xdr:colOff>111579</xdr:colOff>
      <xdr:row>69</xdr:row>
      <xdr:rowOff>96903</xdr:rowOff>
    </xdr:to>
    <xdr:sp macro="" textlink="">
      <xdr:nvSpPr>
        <xdr:cNvPr id="23" name="Abgerundetes Rechteck 22">
          <a:extLst>
            <a:ext uri="{FF2B5EF4-FFF2-40B4-BE49-F238E27FC236}">
              <a16:creationId xmlns:a16="http://schemas.microsoft.com/office/drawing/2014/main" id="{CD8443DB-52DD-634F-9BE1-AB03A3E4468F}"/>
            </a:ext>
          </a:extLst>
        </xdr:cNvPr>
        <xdr:cNvSpPr/>
      </xdr:nvSpPr>
      <xdr:spPr bwMode="auto">
        <a:xfrm>
          <a:off x="3476552" y="11979989"/>
          <a:ext cx="2248795" cy="853726"/>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Kassierer:</a:t>
          </a:r>
          <a:r>
            <a:rPr lang="de-DE" sz="1400" baseline="0"/>
            <a:t> </a:t>
          </a:r>
          <a:r>
            <a:rPr lang="de-DE" sz="1400"/>
            <a:t>Weitere Optionen anbieten und weitere</a:t>
          </a:r>
          <a:r>
            <a:rPr lang="de-DE" sz="1400" baseline="0"/>
            <a:t> Wünsche erfragen</a:t>
          </a:r>
          <a:endParaRPr lang="de-DE" sz="1400"/>
        </a:p>
      </xdr:txBody>
    </xdr:sp>
    <xdr:clientData/>
  </xdr:twoCellAnchor>
  <xdr:twoCellAnchor>
    <xdr:from>
      <xdr:col>3</xdr:col>
      <xdr:colOff>807711</xdr:colOff>
      <xdr:row>72</xdr:row>
      <xdr:rowOff>139124</xdr:rowOff>
    </xdr:from>
    <xdr:to>
      <xdr:col>5</xdr:col>
      <xdr:colOff>111579</xdr:colOff>
      <xdr:row>77</xdr:row>
      <xdr:rowOff>83435</xdr:rowOff>
    </xdr:to>
    <xdr:sp macro="" textlink="">
      <xdr:nvSpPr>
        <xdr:cNvPr id="25" name="Abgerundetes Rechteck 24">
          <a:extLst>
            <a:ext uri="{FF2B5EF4-FFF2-40B4-BE49-F238E27FC236}">
              <a16:creationId xmlns:a16="http://schemas.microsoft.com/office/drawing/2014/main" id="{E2701629-79EB-FB40-B088-80DB529DB68B}"/>
            </a:ext>
          </a:extLst>
        </xdr:cNvPr>
        <xdr:cNvSpPr/>
      </xdr:nvSpPr>
      <xdr:spPr bwMode="auto">
        <a:xfrm>
          <a:off x="3476552" y="13428110"/>
          <a:ext cx="2248795" cy="864600"/>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Kassierer:</a:t>
          </a:r>
          <a:r>
            <a:rPr lang="de-DE" sz="1400" baseline="0"/>
            <a:t> </a:t>
          </a:r>
        </a:p>
        <a:p>
          <a:pPr algn="ctr"/>
          <a:r>
            <a:rPr lang="de-DE" sz="1400"/>
            <a:t>Trockenspeisen direkt an Kunden übermitteln</a:t>
          </a:r>
        </a:p>
      </xdr:txBody>
    </xdr:sp>
    <xdr:clientData/>
  </xdr:twoCellAnchor>
  <xdr:twoCellAnchor>
    <xdr:from>
      <xdr:col>3</xdr:col>
      <xdr:colOff>807711</xdr:colOff>
      <xdr:row>163</xdr:row>
      <xdr:rowOff>173241</xdr:rowOff>
    </xdr:from>
    <xdr:to>
      <xdr:col>5</xdr:col>
      <xdr:colOff>111579</xdr:colOff>
      <xdr:row>168</xdr:row>
      <xdr:rowOff>106677</xdr:rowOff>
    </xdr:to>
    <xdr:sp macro="" textlink="">
      <xdr:nvSpPr>
        <xdr:cNvPr id="26" name="Abgerundetes Rechteck 25">
          <a:extLst>
            <a:ext uri="{FF2B5EF4-FFF2-40B4-BE49-F238E27FC236}">
              <a16:creationId xmlns:a16="http://schemas.microsoft.com/office/drawing/2014/main" id="{F3C9180D-DCDF-364B-A97B-C05168E13906}"/>
            </a:ext>
          </a:extLst>
        </xdr:cNvPr>
        <xdr:cNvSpPr/>
      </xdr:nvSpPr>
      <xdr:spPr bwMode="auto">
        <a:xfrm>
          <a:off x="3476552" y="30211502"/>
          <a:ext cx="2248795" cy="853726"/>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 </a:t>
          </a:r>
        </a:p>
        <a:p>
          <a:pPr algn="ctr"/>
          <a:r>
            <a:rPr lang="de-DE" sz="1400"/>
            <a:t>Kaffee an Kunden am Übergabetresen übergeben</a:t>
          </a:r>
        </a:p>
      </xdr:txBody>
    </xdr:sp>
    <xdr:clientData/>
  </xdr:twoCellAnchor>
  <xdr:twoCellAnchor>
    <xdr:from>
      <xdr:col>3</xdr:col>
      <xdr:colOff>807711</xdr:colOff>
      <xdr:row>148</xdr:row>
      <xdr:rowOff>16117</xdr:rowOff>
    </xdr:from>
    <xdr:to>
      <xdr:col>5</xdr:col>
      <xdr:colOff>111579</xdr:colOff>
      <xdr:row>152</xdr:row>
      <xdr:rowOff>144487</xdr:rowOff>
    </xdr:to>
    <xdr:sp macro="" textlink="">
      <xdr:nvSpPr>
        <xdr:cNvPr id="27" name="Abgerundetes Rechteck 26">
          <a:extLst>
            <a:ext uri="{FF2B5EF4-FFF2-40B4-BE49-F238E27FC236}">
              <a16:creationId xmlns:a16="http://schemas.microsoft.com/office/drawing/2014/main" id="{99323CC6-1EEB-5F48-8DF7-661DDBD36460}"/>
            </a:ext>
          </a:extLst>
        </xdr:cNvPr>
        <xdr:cNvSpPr/>
      </xdr:nvSpPr>
      <xdr:spPr bwMode="auto">
        <a:xfrm>
          <a:off x="3476552" y="27293508"/>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a:t>
          </a:r>
          <a:r>
            <a:rPr lang="de-DE" sz="1400" baseline="0"/>
            <a:t> </a:t>
          </a:r>
          <a:r>
            <a:rPr lang="de-DE" sz="1400"/>
            <a:t>Verpackungskonzept beim Kunden erfragen (mit / ohne  Deckel,</a:t>
          </a:r>
          <a:r>
            <a:rPr lang="de-DE" sz="1400" baseline="0"/>
            <a:t> Strohalm)</a:t>
          </a:r>
          <a:endParaRPr lang="de-DE" sz="1400"/>
        </a:p>
      </xdr:txBody>
    </xdr:sp>
    <xdr:clientData/>
  </xdr:twoCellAnchor>
  <xdr:twoCellAnchor>
    <xdr:from>
      <xdr:col>3</xdr:col>
      <xdr:colOff>807711</xdr:colOff>
      <xdr:row>156</xdr:row>
      <xdr:rowOff>2650</xdr:rowOff>
    </xdr:from>
    <xdr:to>
      <xdr:col>5</xdr:col>
      <xdr:colOff>111579</xdr:colOff>
      <xdr:row>160</xdr:row>
      <xdr:rowOff>131020</xdr:rowOff>
    </xdr:to>
    <xdr:sp macro="" textlink="">
      <xdr:nvSpPr>
        <xdr:cNvPr id="28" name="Abgerundetes Rechteck 27">
          <a:extLst>
            <a:ext uri="{FF2B5EF4-FFF2-40B4-BE49-F238E27FC236}">
              <a16:creationId xmlns:a16="http://schemas.microsoft.com/office/drawing/2014/main" id="{963DE0F4-3028-7A42-A832-2D3CD8EE42DD}"/>
            </a:ext>
          </a:extLst>
        </xdr:cNvPr>
        <xdr:cNvSpPr/>
      </xdr:nvSpPr>
      <xdr:spPr bwMode="auto">
        <a:xfrm>
          <a:off x="3476552" y="28752505"/>
          <a:ext cx="2248795" cy="864602"/>
        </a:xfrm>
        <a:prstGeom prst="roundRect">
          <a:avLst/>
        </a:prstGeom>
        <a:solidFill>
          <a:schemeClr val="accent3">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Barista:</a:t>
          </a:r>
          <a:r>
            <a:rPr lang="de-DE" sz="1400" baseline="0"/>
            <a:t> </a:t>
          </a:r>
        </a:p>
        <a:p>
          <a:pPr algn="ctr"/>
          <a:r>
            <a:rPr lang="de-DE" sz="1400"/>
            <a:t>Kaffeeprodukt finalisieren</a:t>
          </a:r>
        </a:p>
      </xdr:txBody>
    </xdr:sp>
    <xdr:clientData/>
  </xdr:twoCellAnchor>
  <xdr:twoCellAnchor>
    <xdr:from>
      <xdr:col>3</xdr:col>
      <xdr:colOff>833355</xdr:colOff>
      <xdr:row>180</xdr:row>
      <xdr:rowOff>92029</xdr:rowOff>
    </xdr:from>
    <xdr:to>
      <xdr:col>5</xdr:col>
      <xdr:colOff>85934</xdr:colOff>
      <xdr:row>187</xdr:row>
      <xdr:rowOff>183655</xdr:rowOff>
    </xdr:to>
    <xdr:sp macro="" textlink="">
      <xdr:nvSpPr>
        <xdr:cNvPr id="29" name="Parallelogramm 28">
          <a:extLst>
            <a:ext uri="{FF2B5EF4-FFF2-40B4-BE49-F238E27FC236}">
              <a16:creationId xmlns:a16="http://schemas.microsoft.com/office/drawing/2014/main" id="{A8AF32B1-5A45-9445-9431-375B63CC8EBA}"/>
            </a:ext>
          </a:extLst>
        </xdr:cNvPr>
        <xdr:cNvSpPr/>
      </xdr:nvSpPr>
      <xdr:spPr bwMode="auto">
        <a:xfrm>
          <a:off x="3502196" y="33259275"/>
          <a:ext cx="2197506" cy="1380032"/>
        </a:xfrm>
        <a:prstGeom prst="parallelogram">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Kunde verlässt </a:t>
          </a:r>
        </a:p>
        <a:p>
          <a:pPr algn="ctr"/>
          <a:r>
            <a:rPr lang="de-DE" sz="1400"/>
            <a:t>Filiale</a:t>
          </a:r>
        </a:p>
      </xdr:txBody>
    </xdr:sp>
    <xdr:clientData/>
  </xdr:twoCellAnchor>
  <xdr:twoCellAnchor>
    <xdr:from>
      <xdr:col>3</xdr:col>
      <xdr:colOff>839436</xdr:colOff>
      <xdr:row>171</xdr:row>
      <xdr:rowOff>148898</xdr:rowOff>
    </xdr:from>
    <xdr:to>
      <xdr:col>5</xdr:col>
      <xdr:colOff>79854</xdr:colOff>
      <xdr:row>177</xdr:row>
      <xdr:rowOff>49800</xdr:rowOff>
    </xdr:to>
    <xdr:sp macro="" textlink="">
      <xdr:nvSpPr>
        <xdr:cNvPr id="30" name="Sechseck 29">
          <a:extLst>
            <a:ext uri="{FF2B5EF4-FFF2-40B4-BE49-F238E27FC236}">
              <a16:creationId xmlns:a16="http://schemas.microsoft.com/office/drawing/2014/main" id="{62669BE0-1220-CA41-B4AB-335F78A9388D}"/>
            </a:ext>
          </a:extLst>
        </xdr:cNvPr>
        <xdr:cNvSpPr/>
      </xdr:nvSpPr>
      <xdr:spPr bwMode="auto">
        <a:xfrm>
          <a:off x="3508277" y="31659623"/>
          <a:ext cx="2185345" cy="1005249"/>
        </a:xfrm>
        <a:prstGeom prst="hexagon">
          <a:avLst/>
        </a:prstGeom>
        <a:solidFill>
          <a:schemeClr val="accent6">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400"/>
            <a:t>Kaffee wurde an Kunden übergeben</a:t>
          </a:r>
        </a:p>
      </xdr:txBody>
    </xdr:sp>
    <xdr:clientData/>
  </xdr:twoCellAnchor>
  <xdr:twoCellAnchor>
    <xdr:from>
      <xdr:col>4</xdr:col>
      <xdr:colOff>457200</xdr:colOff>
      <xdr:row>15</xdr:row>
      <xdr:rowOff>39254</xdr:rowOff>
    </xdr:from>
    <xdr:to>
      <xdr:col>4</xdr:col>
      <xdr:colOff>459645</xdr:colOff>
      <xdr:row>18</xdr:row>
      <xdr:rowOff>114300</xdr:rowOff>
    </xdr:to>
    <xdr:cxnSp macro="">
      <xdr:nvCxnSpPr>
        <xdr:cNvPr id="31" name="Gerade Verbindung mit Pfeil 30">
          <a:extLst>
            <a:ext uri="{FF2B5EF4-FFF2-40B4-BE49-F238E27FC236}">
              <a16:creationId xmlns:a16="http://schemas.microsoft.com/office/drawing/2014/main" id="{D39284B5-26C6-AB49-A23A-0C0E1538383E}"/>
            </a:ext>
          </a:extLst>
        </xdr:cNvPr>
        <xdr:cNvCxnSpPr>
          <a:stCxn id="7" idx="4"/>
        </xdr:cNvCxnSpPr>
      </xdr:nvCxnSpPr>
      <xdr:spPr bwMode="auto">
        <a:xfrm flipH="1">
          <a:off x="4610100" y="2795154"/>
          <a:ext cx="2445" cy="608446"/>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457200</xdr:colOff>
      <xdr:row>23</xdr:row>
      <xdr:rowOff>152400</xdr:rowOff>
    </xdr:from>
    <xdr:to>
      <xdr:col>4</xdr:col>
      <xdr:colOff>459277</xdr:colOff>
      <xdr:row>27</xdr:row>
      <xdr:rowOff>24597</xdr:rowOff>
    </xdr:to>
    <xdr:cxnSp macro="">
      <xdr:nvCxnSpPr>
        <xdr:cNvPr id="33" name="Gerade Verbindung mit Pfeil 32">
          <a:extLst>
            <a:ext uri="{FF2B5EF4-FFF2-40B4-BE49-F238E27FC236}">
              <a16:creationId xmlns:a16="http://schemas.microsoft.com/office/drawing/2014/main" id="{8F9F9B34-AD29-9749-A167-E79E57218121}"/>
            </a:ext>
          </a:extLst>
        </xdr:cNvPr>
        <xdr:cNvCxnSpPr>
          <a:endCxn id="4" idx="0"/>
        </xdr:cNvCxnSpPr>
      </xdr:nvCxnSpPr>
      <xdr:spPr bwMode="auto">
        <a:xfrm>
          <a:off x="4610100" y="4330700"/>
          <a:ext cx="2077" cy="583397"/>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459277</xdr:colOff>
      <xdr:row>37</xdr:row>
      <xdr:rowOff>161646</xdr:rowOff>
    </xdr:from>
    <xdr:to>
      <xdr:col>4</xdr:col>
      <xdr:colOff>459645</xdr:colOff>
      <xdr:row>41</xdr:row>
      <xdr:rowOff>19810</xdr:rowOff>
    </xdr:to>
    <xdr:cxnSp macro="">
      <xdr:nvCxnSpPr>
        <xdr:cNvPr id="36" name="Gerade Verbindung mit Pfeil 35">
          <a:extLst>
            <a:ext uri="{FF2B5EF4-FFF2-40B4-BE49-F238E27FC236}">
              <a16:creationId xmlns:a16="http://schemas.microsoft.com/office/drawing/2014/main" id="{CFAE880C-04BB-594E-9438-9972636FF628}"/>
            </a:ext>
          </a:extLst>
        </xdr:cNvPr>
        <xdr:cNvCxnSpPr>
          <a:stCxn id="4" idx="2"/>
          <a:endCxn id="10" idx="0"/>
        </xdr:cNvCxnSpPr>
      </xdr:nvCxnSpPr>
      <xdr:spPr bwMode="auto">
        <a:xfrm>
          <a:off x="4612177" y="6829146"/>
          <a:ext cx="368" cy="5693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45</xdr:row>
      <xdr:rowOff>148180</xdr:rowOff>
    </xdr:from>
    <xdr:to>
      <xdr:col>4</xdr:col>
      <xdr:colOff>459645</xdr:colOff>
      <xdr:row>49</xdr:row>
      <xdr:rowOff>6343</xdr:rowOff>
    </xdr:to>
    <xdr:cxnSp macro="">
      <xdr:nvCxnSpPr>
        <xdr:cNvPr id="38" name="Gerade Verbindung mit Pfeil 37">
          <a:extLst>
            <a:ext uri="{FF2B5EF4-FFF2-40B4-BE49-F238E27FC236}">
              <a16:creationId xmlns:a16="http://schemas.microsoft.com/office/drawing/2014/main" id="{0216E49D-6998-A34C-988D-D0FE7FBD8005}"/>
            </a:ext>
          </a:extLst>
        </xdr:cNvPr>
        <xdr:cNvCxnSpPr>
          <a:stCxn id="10" idx="2"/>
          <a:endCxn id="9" idx="0"/>
        </xdr:cNvCxnSpPr>
      </xdr:nvCxnSpPr>
      <xdr:spPr bwMode="auto">
        <a:xfrm>
          <a:off x="4612545" y="8238080"/>
          <a:ext cx="0" cy="56936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53</xdr:row>
      <xdr:rowOff>134713</xdr:rowOff>
    </xdr:from>
    <xdr:to>
      <xdr:col>4</xdr:col>
      <xdr:colOff>459645</xdr:colOff>
      <xdr:row>56</xdr:row>
      <xdr:rowOff>176934</xdr:rowOff>
    </xdr:to>
    <xdr:cxnSp macro="">
      <xdr:nvCxnSpPr>
        <xdr:cNvPr id="39" name="Gerade Verbindung mit Pfeil 38">
          <a:extLst>
            <a:ext uri="{FF2B5EF4-FFF2-40B4-BE49-F238E27FC236}">
              <a16:creationId xmlns:a16="http://schemas.microsoft.com/office/drawing/2014/main" id="{7DD561C4-67D3-A24F-980E-B5201A17C9CB}"/>
            </a:ext>
          </a:extLst>
        </xdr:cNvPr>
        <xdr:cNvCxnSpPr>
          <a:stCxn id="9" idx="2"/>
          <a:endCxn id="11" idx="0"/>
        </xdr:cNvCxnSpPr>
      </xdr:nvCxnSpPr>
      <xdr:spPr bwMode="auto">
        <a:xfrm>
          <a:off x="4612545" y="9647013"/>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61</xdr:row>
      <xdr:rowOff>121246</xdr:rowOff>
    </xdr:from>
    <xdr:to>
      <xdr:col>4</xdr:col>
      <xdr:colOff>459645</xdr:colOff>
      <xdr:row>64</xdr:row>
      <xdr:rowOff>163467</xdr:rowOff>
    </xdr:to>
    <xdr:cxnSp macro="">
      <xdr:nvCxnSpPr>
        <xdr:cNvPr id="42" name="Gerade Verbindung mit Pfeil 41">
          <a:extLst>
            <a:ext uri="{FF2B5EF4-FFF2-40B4-BE49-F238E27FC236}">
              <a16:creationId xmlns:a16="http://schemas.microsoft.com/office/drawing/2014/main" id="{97BE9D7A-E06B-8545-AA32-BC278E31670D}"/>
            </a:ext>
          </a:extLst>
        </xdr:cNvPr>
        <xdr:cNvCxnSpPr>
          <a:stCxn id="11" idx="2"/>
          <a:endCxn id="23" idx="0"/>
        </xdr:cNvCxnSpPr>
      </xdr:nvCxnSpPr>
      <xdr:spPr bwMode="auto">
        <a:xfrm>
          <a:off x="4612545" y="11055946"/>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69</xdr:row>
      <xdr:rowOff>96903</xdr:rowOff>
    </xdr:from>
    <xdr:to>
      <xdr:col>4</xdr:col>
      <xdr:colOff>459645</xdr:colOff>
      <xdr:row>72</xdr:row>
      <xdr:rowOff>139124</xdr:rowOff>
    </xdr:to>
    <xdr:cxnSp macro="">
      <xdr:nvCxnSpPr>
        <xdr:cNvPr id="46" name="Gerade Verbindung mit Pfeil 45">
          <a:extLst>
            <a:ext uri="{FF2B5EF4-FFF2-40B4-BE49-F238E27FC236}">
              <a16:creationId xmlns:a16="http://schemas.microsoft.com/office/drawing/2014/main" id="{F617FB02-0E59-A540-935E-E38264FED8F3}"/>
            </a:ext>
          </a:extLst>
        </xdr:cNvPr>
        <xdr:cNvCxnSpPr>
          <a:stCxn id="23" idx="2"/>
          <a:endCxn id="25" idx="0"/>
        </xdr:cNvCxnSpPr>
      </xdr:nvCxnSpPr>
      <xdr:spPr bwMode="auto">
        <a:xfrm>
          <a:off x="4612545" y="12454003"/>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77</xdr:row>
      <xdr:rowOff>83435</xdr:rowOff>
    </xdr:from>
    <xdr:to>
      <xdr:col>4</xdr:col>
      <xdr:colOff>459645</xdr:colOff>
      <xdr:row>80</xdr:row>
      <xdr:rowOff>125656</xdr:rowOff>
    </xdr:to>
    <xdr:cxnSp macro="">
      <xdr:nvCxnSpPr>
        <xdr:cNvPr id="49" name="Gerade Verbindung mit Pfeil 48">
          <a:extLst>
            <a:ext uri="{FF2B5EF4-FFF2-40B4-BE49-F238E27FC236}">
              <a16:creationId xmlns:a16="http://schemas.microsoft.com/office/drawing/2014/main" id="{F064F38E-CC85-B24C-9DED-4310E73B3617}"/>
            </a:ext>
          </a:extLst>
        </xdr:cNvPr>
        <xdr:cNvCxnSpPr>
          <a:stCxn id="25" idx="2"/>
          <a:endCxn id="14" idx="0"/>
        </xdr:cNvCxnSpPr>
      </xdr:nvCxnSpPr>
      <xdr:spPr bwMode="auto">
        <a:xfrm>
          <a:off x="4612545" y="13862935"/>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85</xdr:row>
      <xdr:rowOff>69968</xdr:rowOff>
    </xdr:from>
    <xdr:to>
      <xdr:col>4</xdr:col>
      <xdr:colOff>459645</xdr:colOff>
      <xdr:row>88</xdr:row>
      <xdr:rowOff>112189</xdr:rowOff>
    </xdr:to>
    <xdr:cxnSp macro="">
      <xdr:nvCxnSpPr>
        <xdr:cNvPr id="52" name="Gerade Verbindung mit Pfeil 51">
          <a:extLst>
            <a:ext uri="{FF2B5EF4-FFF2-40B4-BE49-F238E27FC236}">
              <a16:creationId xmlns:a16="http://schemas.microsoft.com/office/drawing/2014/main" id="{8CD964EC-B992-2149-BABE-C2F43A684696}"/>
            </a:ext>
          </a:extLst>
        </xdr:cNvPr>
        <xdr:cNvCxnSpPr>
          <a:stCxn id="14" idx="2"/>
          <a:endCxn id="15" idx="0"/>
        </xdr:cNvCxnSpPr>
      </xdr:nvCxnSpPr>
      <xdr:spPr bwMode="auto">
        <a:xfrm>
          <a:off x="4612545" y="15271868"/>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93</xdr:row>
      <xdr:rowOff>56501</xdr:rowOff>
    </xdr:from>
    <xdr:to>
      <xdr:col>4</xdr:col>
      <xdr:colOff>459645</xdr:colOff>
      <xdr:row>96</xdr:row>
      <xdr:rowOff>98722</xdr:rowOff>
    </xdr:to>
    <xdr:cxnSp macro="">
      <xdr:nvCxnSpPr>
        <xdr:cNvPr id="55" name="Gerade Verbindung mit Pfeil 54">
          <a:extLst>
            <a:ext uri="{FF2B5EF4-FFF2-40B4-BE49-F238E27FC236}">
              <a16:creationId xmlns:a16="http://schemas.microsoft.com/office/drawing/2014/main" id="{A650891F-CBD0-974E-894B-4ABCF837C31B}"/>
            </a:ext>
          </a:extLst>
        </xdr:cNvPr>
        <xdr:cNvCxnSpPr>
          <a:stCxn id="15" idx="2"/>
          <a:endCxn id="16" idx="0"/>
        </xdr:cNvCxnSpPr>
      </xdr:nvCxnSpPr>
      <xdr:spPr bwMode="auto">
        <a:xfrm>
          <a:off x="4612545" y="16680801"/>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459277</xdr:colOff>
      <xdr:row>101</xdr:row>
      <xdr:rowOff>32158</xdr:rowOff>
    </xdr:from>
    <xdr:to>
      <xdr:col>4</xdr:col>
      <xdr:colOff>459645</xdr:colOff>
      <xdr:row>104</xdr:row>
      <xdr:rowOff>74379</xdr:rowOff>
    </xdr:to>
    <xdr:cxnSp macro="">
      <xdr:nvCxnSpPr>
        <xdr:cNvPr id="58" name="Gerade Verbindung mit Pfeil 57">
          <a:extLst>
            <a:ext uri="{FF2B5EF4-FFF2-40B4-BE49-F238E27FC236}">
              <a16:creationId xmlns:a16="http://schemas.microsoft.com/office/drawing/2014/main" id="{DF12F623-D3EB-2F40-B0DC-CCE7A5943C34}"/>
            </a:ext>
          </a:extLst>
        </xdr:cNvPr>
        <xdr:cNvCxnSpPr>
          <a:stCxn id="16" idx="2"/>
          <a:endCxn id="18" idx="0"/>
        </xdr:cNvCxnSpPr>
      </xdr:nvCxnSpPr>
      <xdr:spPr bwMode="auto">
        <a:xfrm flipH="1">
          <a:off x="4612177" y="18078858"/>
          <a:ext cx="368"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459277</xdr:colOff>
      <xdr:row>115</xdr:row>
      <xdr:rowOff>16494</xdr:rowOff>
    </xdr:from>
    <xdr:to>
      <xdr:col>4</xdr:col>
      <xdr:colOff>459277</xdr:colOff>
      <xdr:row>118</xdr:row>
      <xdr:rowOff>58715</xdr:rowOff>
    </xdr:to>
    <xdr:cxnSp macro="">
      <xdr:nvCxnSpPr>
        <xdr:cNvPr id="61" name="Gerade Verbindung mit Pfeil 60">
          <a:extLst>
            <a:ext uri="{FF2B5EF4-FFF2-40B4-BE49-F238E27FC236}">
              <a16:creationId xmlns:a16="http://schemas.microsoft.com/office/drawing/2014/main" id="{7770D33D-1962-2941-AB6A-392D4ABDE164}"/>
            </a:ext>
          </a:extLst>
        </xdr:cNvPr>
        <xdr:cNvCxnSpPr>
          <a:stCxn id="18" idx="2"/>
          <a:endCxn id="20" idx="0"/>
        </xdr:cNvCxnSpPr>
      </xdr:nvCxnSpPr>
      <xdr:spPr bwMode="auto">
        <a:xfrm>
          <a:off x="4612177" y="20552394"/>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459277</xdr:colOff>
      <xdr:row>129</xdr:row>
      <xdr:rowOff>11706</xdr:rowOff>
    </xdr:from>
    <xdr:to>
      <xdr:col>4</xdr:col>
      <xdr:colOff>459645</xdr:colOff>
      <xdr:row>132</xdr:row>
      <xdr:rowOff>53927</xdr:rowOff>
    </xdr:to>
    <xdr:cxnSp macro="">
      <xdr:nvCxnSpPr>
        <xdr:cNvPr id="64" name="Gerade Verbindung mit Pfeil 63">
          <a:extLst>
            <a:ext uri="{FF2B5EF4-FFF2-40B4-BE49-F238E27FC236}">
              <a16:creationId xmlns:a16="http://schemas.microsoft.com/office/drawing/2014/main" id="{76C78B71-D010-E542-831E-605F10148F5F}"/>
            </a:ext>
          </a:extLst>
        </xdr:cNvPr>
        <xdr:cNvCxnSpPr>
          <a:stCxn id="20" idx="2"/>
          <a:endCxn id="21" idx="0"/>
        </xdr:cNvCxnSpPr>
      </xdr:nvCxnSpPr>
      <xdr:spPr bwMode="auto">
        <a:xfrm>
          <a:off x="4612177" y="23036806"/>
          <a:ext cx="368"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136</xdr:row>
      <xdr:rowOff>171420</xdr:rowOff>
    </xdr:from>
    <xdr:to>
      <xdr:col>4</xdr:col>
      <xdr:colOff>459645</xdr:colOff>
      <xdr:row>140</xdr:row>
      <xdr:rowOff>29583</xdr:rowOff>
    </xdr:to>
    <xdr:cxnSp macro="">
      <xdr:nvCxnSpPr>
        <xdr:cNvPr id="68" name="Gerade Verbindung mit Pfeil 67">
          <a:extLst>
            <a:ext uri="{FF2B5EF4-FFF2-40B4-BE49-F238E27FC236}">
              <a16:creationId xmlns:a16="http://schemas.microsoft.com/office/drawing/2014/main" id="{501B0613-BD42-8548-87EC-5EA8469D8FF0}"/>
            </a:ext>
          </a:extLst>
        </xdr:cNvPr>
        <xdr:cNvCxnSpPr>
          <a:stCxn id="21" idx="2"/>
          <a:endCxn id="22" idx="0"/>
        </xdr:cNvCxnSpPr>
      </xdr:nvCxnSpPr>
      <xdr:spPr bwMode="auto">
        <a:xfrm>
          <a:off x="4612545" y="24441120"/>
          <a:ext cx="0" cy="56936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144</xdr:row>
      <xdr:rowOff>157954</xdr:rowOff>
    </xdr:from>
    <xdr:to>
      <xdr:col>4</xdr:col>
      <xdr:colOff>459645</xdr:colOff>
      <xdr:row>148</xdr:row>
      <xdr:rowOff>16117</xdr:rowOff>
    </xdr:to>
    <xdr:cxnSp macro="">
      <xdr:nvCxnSpPr>
        <xdr:cNvPr id="71" name="Gerade Verbindung mit Pfeil 70">
          <a:extLst>
            <a:ext uri="{FF2B5EF4-FFF2-40B4-BE49-F238E27FC236}">
              <a16:creationId xmlns:a16="http://schemas.microsoft.com/office/drawing/2014/main" id="{3E8E6C04-DB26-3345-AD5B-0DA852EE97AF}"/>
            </a:ext>
          </a:extLst>
        </xdr:cNvPr>
        <xdr:cNvCxnSpPr>
          <a:stCxn id="22" idx="2"/>
          <a:endCxn id="27" idx="0"/>
        </xdr:cNvCxnSpPr>
      </xdr:nvCxnSpPr>
      <xdr:spPr bwMode="auto">
        <a:xfrm>
          <a:off x="4612545" y="25850054"/>
          <a:ext cx="0" cy="56936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152</xdr:row>
      <xdr:rowOff>144487</xdr:rowOff>
    </xdr:from>
    <xdr:to>
      <xdr:col>4</xdr:col>
      <xdr:colOff>459645</xdr:colOff>
      <xdr:row>156</xdr:row>
      <xdr:rowOff>2650</xdr:rowOff>
    </xdr:to>
    <xdr:cxnSp macro="">
      <xdr:nvCxnSpPr>
        <xdr:cNvPr id="74" name="Gerade Verbindung mit Pfeil 73">
          <a:extLst>
            <a:ext uri="{FF2B5EF4-FFF2-40B4-BE49-F238E27FC236}">
              <a16:creationId xmlns:a16="http://schemas.microsoft.com/office/drawing/2014/main" id="{DA79B214-CB60-A047-B0E0-4A8CAE1ED613}"/>
            </a:ext>
          </a:extLst>
        </xdr:cNvPr>
        <xdr:cNvCxnSpPr>
          <a:stCxn id="27" idx="2"/>
          <a:endCxn id="28" idx="0"/>
        </xdr:cNvCxnSpPr>
      </xdr:nvCxnSpPr>
      <xdr:spPr bwMode="auto">
        <a:xfrm>
          <a:off x="4612545" y="27258987"/>
          <a:ext cx="0" cy="56936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459645</xdr:colOff>
      <xdr:row>160</xdr:row>
      <xdr:rowOff>131020</xdr:rowOff>
    </xdr:from>
    <xdr:to>
      <xdr:col>4</xdr:col>
      <xdr:colOff>459645</xdr:colOff>
      <xdr:row>163</xdr:row>
      <xdr:rowOff>173241</xdr:rowOff>
    </xdr:to>
    <xdr:cxnSp macro="">
      <xdr:nvCxnSpPr>
        <xdr:cNvPr id="77" name="Gerade Verbindung mit Pfeil 76">
          <a:extLst>
            <a:ext uri="{FF2B5EF4-FFF2-40B4-BE49-F238E27FC236}">
              <a16:creationId xmlns:a16="http://schemas.microsoft.com/office/drawing/2014/main" id="{D58C277C-A71E-374C-B95E-00808DE413A5}"/>
            </a:ext>
          </a:extLst>
        </xdr:cNvPr>
        <xdr:cNvCxnSpPr>
          <a:stCxn id="28" idx="2"/>
          <a:endCxn id="26" idx="0"/>
        </xdr:cNvCxnSpPr>
      </xdr:nvCxnSpPr>
      <xdr:spPr bwMode="auto">
        <a:xfrm>
          <a:off x="4612545" y="28667920"/>
          <a:ext cx="0" cy="57562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457200</xdr:colOff>
      <xdr:row>168</xdr:row>
      <xdr:rowOff>106677</xdr:rowOff>
    </xdr:from>
    <xdr:to>
      <xdr:col>4</xdr:col>
      <xdr:colOff>459645</xdr:colOff>
      <xdr:row>171</xdr:row>
      <xdr:rowOff>152400</xdr:rowOff>
    </xdr:to>
    <xdr:cxnSp macro="">
      <xdr:nvCxnSpPr>
        <xdr:cNvPr id="80" name="Gerade Verbindung mit Pfeil 79">
          <a:extLst>
            <a:ext uri="{FF2B5EF4-FFF2-40B4-BE49-F238E27FC236}">
              <a16:creationId xmlns:a16="http://schemas.microsoft.com/office/drawing/2014/main" id="{4439E432-2155-8F4C-B3A1-2C6595C60534}"/>
            </a:ext>
          </a:extLst>
        </xdr:cNvPr>
        <xdr:cNvCxnSpPr>
          <a:stCxn id="26" idx="2"/>
        </xdr:cNvCxnSpPr>
      </xdr:nvCxnSpPr>
      <xdr:spPr bwMode="auto">
        <a:xfrm flipH="1">
          <a:off x="4610100" y="30065977"/>
          <a:ext cx="2445" cy="57912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457200</xdr:colOff>
      <xdr:row>177</xdr:row>
      <xdr:rowOff>50800</xdr:rowOff>
    </xdr:from>
    <xdr:to>
      <xdr:col>4</xdr:col>
      <xdr:colOff>459645</xdr:colOff>
      <xdr:row>180</xdr:row>
      <xdr:rowOff>92029</xdr:rowOff>
    </xdr:to>
    <xdr:cxnSp macro="">
      <xdr:nvCxnSpPr>
        <xdr:cNvPr id="84" name="Gerade Verbindung mit Pfeil 83">
          <a:extLst>
            <a:ext uri="{FF2B5EF4-FFF2-40B4-BE49-F238E27FC236}">
              <a16:creationId xmlns:a16="http://schemas.microsoft.com/office/drawing/2014/main" id="{8AA77692-F51F-FE44-BD45-24A7B77DE3AE}"/>
            </a:ext>
          </a:extLst>
        </xdr:cNvPr>
        <xdr:cNvCxnSpPr>
          <a:endCxn id="29" idx="0"/>
        </xdr:cNvCxnSpPr>
      </xdr:nvCxnSpPr>
      <xdr:spPr bwMode="auto">
        <a:xfrm>
          <a:off x="4610100" y="31610300"/>
          <a:ext cx="2445" cy="5746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1412727</xdr:colOff>
      <xdr:row>109</xdr:row>
      <xdr:rowOff>116046</xdr:rowOff>
    </xdr:from>
    <xdr:to>
      <xdr:col>5</xdr:col>
      <xdr:colOff>1045110</xdr:colOff>
      <xdr:row>109</xdr:row>
      <xdr:rowOff>134337</xdr:rowOff>
    </xdr:to>
    <xdr:cxnSp macro="">
      <xdr:nvCxnSpPr>
        <xdr:cNvPr id="87" name="Gerade Verbindung mit Pfeil 86">
          <a:extLst>
            <a:ext uri="{FF2B5EF4-FFF2-40B4-BE49-F238E27FC236}">
              <a16:creationId xmlns:a16="http://schemas.microsoft.com/office/drawing/2014/main" id="{BE135C61-8FE5-ED4B-8FE9-64E69861728E}"/>
            </a:ext>
          </a:extLst>
        </xdr:cNvPr>
        <xdr:cNvCxnSpPr>
          <a:stCxn id="18" idx="3"/>
          <a:endCxn id="19" idx="1"/>
        </xdr:cNvCxnSpPr>
      </xdr:nvCxnSpPr>
      <xdr:spPr bwMode="auto">
        <a:xfrm flipV="1">
          <a:off x="5565627" y="19585146"/>
          <a:ext cx="1105583" cy="18291"/>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111579</xdr:colOff>
      <xdr:row>98</xdr:row>
      <xdr:rowOff>154340</xdr:rowOff>
    </xdr:from>
    <xdr:to>
      <xdr:col>6</xdr:col>
      <xdr:colOff>697044</xdr:colOff>
      <xdr:row>107</xdr:row>
      <xdr:rowOff>54990</xdr:rowOff>
    </xdr:to>
    <xdr:cxnSp macro="">
      <xdr:nvCxnSpPr>
        <xdr:cNvPr id="92" name="Gewinkelte Verbindung 91">
          <a:extLst>
            <a:ext uri="{FF2B5EF4-FFF2-40B4-BE49-F238E27FC236}">
              <a16:creationId xmlns:a16="http://schemas.microsoft.com/office/drawing/2014/main" id="{511F3A51-1C19-9040-8876-8525B023BF46}"/>
            </a:ext>
          </a:extLst>
        </xdr:cNvPr>
        <xdr:cNvCxnSpPr>
          <a:stCxn id="19" idx="0"/>
          <a:endCxn id="16" idx="3"/>
        </xdr:cNvCxnSpPr>
      </xdr:nvCxnSpPr>
      <xdr:spPr bwMode="auto">
        <a:xfrm rot="16200000" flipV="1">
          <a:off x="6016587" y="17388732"/>
          <a:ext cx="1500850" cy="2058665"/>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1412727</xdr:colOff>
      <xdr:row>123</xdr:row>
      <xdr:rowOff>124111</xdr:rowOff>
    </xdr:from>
    <xdr:to>
      <xdr:col>5</xdr:col>
      <xdr:colOff>111579</xdr:colOff>
      <xdr:row>142</xdr:row>
      <xdr:rowOff>93769</xdr:rowOff>
    </xdr:to>
    <xdr:cxnSp macro="">
      <xdr:nvCxnSpPr>
        <xdr:cNvPr id="94" name="Gewinkelte Verbindung 93">
          <a:extLst>
            <a:ext uri="{FF2B5EF4-FFF2-40B4-BE49-F238E27FC236}">
              <a16:creationId xmlns:a16="http://schemas.microsoft.com/office/drawing/2014/main" id="{4A318764-D811-E444-977C-D4A86138D238}"/>
            </a:ext>
          </a:extLst>
        </xdr:cNvPr>
        <xdr:cNvCxnSpPr>
          <a:stCxn id="20" idx="3"/>
          <a:endCxn id="22" idx="3"/>
        </xdr:cNvCxnSpPr>
      </xdr:nvCxnSpPr>
      <xdr:spPr bwMode="auto">
        <a:xfrm>
          <a:off x="5565627" y="22082411"/>
          <a:ext cx="172052" cy="3347858"/>
        </a:xfrm>
        <a:prstGeom prst="bentConnector3">
          <a:avLst>
            <a:gd name="adj1" fmla="val 232867"/>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1415404</xdr:colOff>
      <xdr:row>32</xdr:row>
      <xdr:rowOff>84875</xdr:rowOff>
    </xdr:from>
    <xdr:to>
      <xdr:col>5</xdr:col>
      <xdr:colOff>1220143</xdr:colOff>
      <xdr:row>32</xdr:row>
      <xdr:rowOff>93122</xdr:rowOff>
    </xdr:to>
    <xdr:cxnSp macro="">
      <xdr:nvCxnSpPr>
        <xdr:cNvPr id="97" name="Gerade Verbindung mit Pfeil 96">
          <a:extLst>
            <a:ext uri="{FF2B5EF4-FFF2-40B4-BE49-F238E27FC236}">
              <a16:creationId xmlns:a16="http://schemas.microsoft.com/office/drawing/2014/main" id="{3B7026C7-A556-6B4C-B28F-5A1905955109}"/>
            </a:ext>
          </a:extLst>
        </xdr:cNvPr>
        <xdr:cNvCxnSpPr>
          <a:stCxn id="4" idx="3"/>
          <a:endCxn id="12" idx="1"/>
        </xdr:cNvCxnSpPr>
      </xdr:nvCxnSpPr>
      <xdr:spPr bwMode="auto">
        <a:xfrm flipV="1">
          <a:off x="5568304" y="5863375"/>
          <a:ext cx="1277939" cy="8247"/>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6</xdr:col>
      <xdr:colOff>872077</xdr:colOff>
      <xdr:row>34</xdr:row>
      <xdr:rowOff>145931</xdr:rowOff>
    </xdr:from>
    <xdr:to>
      <xdr:col>6</xdr:col>
      <xdr:colOff>876300</xdr:colOff>
      <xdr:row>40</xdr:row>
      <xdr:rowOff>114300</xdr:rowOff>
    </xdr:to>
    <xdr:cxnSp macro="">
      <xdr:nvCxnSpPr>
        <xdr:cNvPr id="101" name="Gerade Verbindung mit Pfeil 100">
          <a:extLst>
            <a:ext uri="{FF2B5EF4-FFF2-40B4-BE49-F238E27FC236}">
              <a16:creationId xmlns:a16="http://schemas.microsoft.com/office/drawing/2014/main" id="{198DD40E-26D4-8449-93C4-3EC5908FFADD}"/>
            </a:ext>
          </a:extLst>
        </xdr:cNvPr>
        <xdr:cNvCxnSpPr>
          <a:stCxn id="12" idx="2"/>
        </xdr:cNvCxnSpPr>
      </xdr:nvCxnSpPr>
      <xdr:spPr bwMode="auto">
        <a:xfrm>
          <a:off x="7971377" y="6280031"/>
          <a:ext cx="4223" cy="10351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oneCellAnchor>
    <xdr:from>
      <xdr:col>4</xdr:col>
      <xdr:colOff>495300</xdr:colOff>
      <xdr:row>37</xdr:row>
      <xdr:rowOff>88900</xdr:rowOff>
    </xdr:from>
    <xdr:ext cx="285976" cy="264431"/>
    <xdr:sp macro="" textlink="">
      <xdr:nvSpPr>
        <xdr:cNvPr id="104" name="Textfeld 103">
          <a:extLst>
            <a:ext uri="{FF2B5EF4-FFF2-40B4-BE49-F238E27FC236}">
              <a16:creationId xmlns:a16="http://schemas.microsoft.com/office/drawing/2014/main" id="{855F35E5-7D17-AF42-B5C1-6182A8858907}"/>
            </a:ext>
          </a:extLst>
        </xdr:cNvPr>
        <xdr:cNvSpPr txBox="1"/>
      </xdr:nvSpPr>
      <xdr:spPr>
        <a:xfrm>
          <a:off x="4648200" y="6756400"/>
          <a:ext cx="285976"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ja</a:t>
          </a:r>
        </a:p>
      </xdr:txBody>
    </xdr:sp>
    <xdr:clientData/>
  </xdr:oneCellAnchor>
  <xdr:oneCellAnchor>
    <xdr:from>
      <xdr:col>4</xdr:col>
      <xdr:colOff>1358900</xdr:colOff>
      <xdr:row>30</xdr:row>
      <xdr:rowOff>101600</xdr:rowOff>
    </xdr:from>
    <xdr:ext cx="435504" cy="264431"/>
    <xdr:sp macro="" textlink="">
      <xdr:nvSpPr>
        <xdr:cNvPr id="105" name="Textfeld 104">
          <a:extLst>
            <a:ext uri="{FF2B5EF4-FFF2-40B4-BE49-F238E27FC236}">
              <a16:creationId xmlns:a16="http://schemas.microsoft.com/office/drawing/2014/main" id="{30C5A5D6-83BE-7D40-9B01-F9665D21DEBF}"/>
            </a:ext>
          </a:extLst>
        </xdr:cNvPr>
        <xdr:cNvSpPr txBox="1"/>
      </xdr:nvSpPr>
      <xdr:spPr>
        <a:xfrm>
          <a:off x="5511800" y="5524500"/>
          <a:ext cx="435504"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nein</a:t>
          </a:r>
        </a:p>
      </xdr:txBody>
    </xdr:sp>
    <xdr:clientData/>
  </xdr:oneCellAnchor>
  <xdr:oneCellAnchor>
    <xdr:from>
      <xdr:col>4</xdr:col>
      <xdr:colOff>482600</xdr:colOff>
      <xdr:row>114</xdr:row>
      <xdr:rowOff>114300</xdr:rowOff>
    </xdr:from>
    <xdr:ext cx="285976" cy="264431"/>
    <xdr:sp macro="" textlink="">
      <xdr:nvSpPr>
        <xdr:cNvPr id="106" name="Textfeld 105">
          <a:extLst>
            <a:ext uri="{FF2B5EF4-FFF2-40B4-BE49-F238E27FC236}">
              <a16:creationId xmlns:a16="http://schemas.microsoft.com/office/drawing/2014/main" id="{1E939CDB-83DD-C845-BDDA-D7F7C193DD3A}"/>
            </a:ext>
          </a:extLst>
        </xdr:cNvPr>
        <xdr:cNvSpPr txBox="1"/>
      </xdr:nvSpPr>
      <xdr:spPr>
        <a:xfrm>
          <a:off x="4635500" y="20472400"/>
          <a:ext cx="285976"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ja</a:t>
          </a:r>
        </a:p>
      </xdr:txBody>
    </xdr:sp>
    <xdr:clientData/>
  </xdr:oneCellAnchor>
  <xdr:oneCellAnchor>
    <xdr:from>
      <xdr:col>4</xdr:col>
      <xdr:colOff>1346200</xdr:colOff>
      <xdr:row>107</xdr:row>
      <xdr:rowOff>127000</xdr:rowOff>
    </xdr:from>
    <xdr:ext cx="435504" cy="264431"/>
    <xdr:sp macro="" textlink="">
      <xdr:nvSpPr>
        <xdr:cNvPr id="107" name="Textfeld 106">
          <a:extLst>
            <a:ext uri="{FF2B5EF4-FFF2-40B4-BE49-F238E27FC236}">
              <a16:creationId xmlns:a16="http://schemas.microsoft.com/office/drawing/2014/main" id="{B7FDF715-04D1-174B-BF6A-806BF608AB22}"/>
            </a:ext>
          </a:extLst>
        </xdr:cNvPr>
        <xdr:cNvSpPr txBox="1"/>
      </xdr:nvSpPr>
      <xdr:spPr>
        <a:xfrm>
          <a:off x="5499100" y="19240500"/>
          <a:ext cx="435504"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nein</a:t>
          </a:r>
        </a:p>
      </xdr:txBody>
    </xdr:sp>
    <xdr:clientData/>
  </xdr:oneCellAnchor>
  <xdr:oneCellAnchor>
    <xdr:from>
      <xdr:col>4</xdr:col>
      <xdr:colOff>482600</xdr:colOff>
      <xdr:row>128</xdr:row>
      <xdr:rowOff>101600</xdr:rowOff>
    </xdr:from>
    <xdr:ext cx="285976" cy="264431"/>
    <xdr:sp macro="" textlink="">
      <xdr:nvSpPr>
        <xdr:cNvPr id="108" name="Textfeld 107">
          <a:extLst>
            <a:ext uri="{FF2B5EF4-FFF2-40B4-BE49-F238E27FC236}">
              <a16:creationId xmlns:a16="http://schemas.microsoft.com/office/drawing/2014/main" id="{6168DDC9-C685-6448-BF37-E48B758B1F93}"/>
            </a:ext>
          </a:extLst>
        </xdr:cNvPr>
        <xdr:cNvSpPr txBox="1"/>
      </xdr:nvSpPr>
      <xdr:spPr>
        <a:xfrm>
          <a:off x="4635500" y="22948900"/>
          <a:ext cx="285976"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ja</a:t>
          </a:r>
        </a:p>
      </xdr:txBody>
    </xdr:sp>
    <xdr:clientData/>
  </xdr:oneCellAnchor>
  <xdr:oneCellAnchor>
    <xdr:from>
      <xdr:col>4</xdr:col>
      <xdr:colOff>1346200</xdr:colOff>
      <xdr:row>121</xdr:row>
      <xdr:rowOff>114300</xdr:rowOff>
    </xdr:from>
    <xdr:ext cx="435504" cy="264431"/>
    <xdr:sp macro="" textlink="">
      <xdr:nvSpPr>
        <xdr:cNvPr id="109" name="Textfeld 108">
          <a:extLst>
            <a:ext uri="{FF2B5EF4-FFF2-40B4-BE49-F238E27FC236}">
              <a16:creationId xmlns:a16="http://schemas.microsoft.com/office/drawing/2014/main" id="{381F4DB3-E492-5C40-B109-52A7FBB61DB3}"/>
            </a:ext>
          </a:extLst>
        </xdr:cNvPr>
        <xdr:cNvSpPr txBox="1"/>
      </xdr:nvSpPr>
      <xdr:spPr>
        <a:xfrm>
          <a:off x="5499100" y="21717000"/>
          <a:ext cx="435504"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nein</a:t>
          </a:r>
        </a:p>
      </xdr:txBody>
    </xdr:sp>
    <xdr:clientData/>
  </xdr:oneCellAnchor>
  <xdr:twoCellAnchor>
    <xdr:from>
      <xdr:col>11</xdr:col>
      <xdr:colOff>42537</xdr:colOff>
      <xdr:row>27</xdr:row>
      <xdr:rowOff>159207</xdr:rowOff>
    </xdr:from>
    <xdr:to>
      <xdr:col>12</xdr:col>
      <xdr:colOff>60767</xdr:colOff>
      <xdr:row>35</xdr:row>
      <xdr:rowOff>56147</xdr:rowOff>
    </xdr:to>
    <xdr:sp macro="" textlink="">
      <xdr:nvSpPr>
        <xdr:cNvPr id="24" name="Gewitterblitz 23">
          <a:extLst>
            <a:ext uri="{FF2B5EF4-FFF2-40B4-BE49-F238E27FC236}">
              <a16:creationId xmlns:a16="http://schemas.microsoft.com/office/drawing/2014/main" id="{D7061FCE-6CC6-174D-B203-5573DE8CCEE9}"/>
            </a:ext>
          </a:extLst>
        </xdr:cNvPr>
        <xdr:cNvSpPr/>
      </xdr:nvSpPr>
      <xdr:spPr bwMode="auto">
        <a:xfrm>
          <a:off x="13961737" y="5048707"/>
          <a:ext cx="894530" cy="1319340"/>
        </a:xfrm>
        <a:prstGeom prst="lightningBol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203200</xdr:colOff>
      <xdr:row>0</xdr:row>
      <xdr:rowOff>76200</xdr:rowOff>
    </xdr:from>
    <xdr:to>
      <xdr:col>12</xdr:col>
      <xdr:colOff>355600</xdr:colOff>
      <xdr:row>40</xdr:row>
      <xdr:rowOff>146384</xdr:rowOff>
    </xdr:to>
    <xdr:pic>
      <xdr:nvPicPr>
        <xdr:cNvPr id="3" name="Grafik 2">
          <a:extLst>
            <a:ext uri="{FF2B5EF4-FFF2-40B4-BE49-F238E27FC236}">
              <a16:creationId xmlns:a16="http://schemas.microsoft.com/office/drawing/2014/main" id="{EFFBDEF2-300F-8148-ACDC-B85DDB325290}"/>
            </a:ext>
          </a:extLst>
        </xdr:cNvPr>
        <xdr:cNvPicPr>
          <a:picLocks noChangeAspect="1"/>
        </xdr:cNvPicPr>
      </xdr:nvPicPr>
      <xdr:blipFill>
        <a:blip xmlns:r="http://schemas.openxmlformats.org/officeDocument/2006/relationships" r:embed="rId1"/>
        <a:stretch>
          <a:fillRect/>
        </a:stretch>
      </xdr:blipFill>
      <xdr:spPr>
        <a:xfrm>
          <a:off x="203200" y="76200"/>
          <a:ext cx="10058400" cy="6737684"/>
        </a:xfrm>
        <a:prstGeom prst="rect">
          <a:avLst/>
        </a:prstGeom>
      </xdr:spPr>
    </xdr:pic>
    <xdr:clientData/>
  </xdr:twoCellAnchor>
  <xdr:twoCellAnchor editAs="oneCell">
    <xdr:from>
      <xdr:col>0</xdr:col>
      <xdr:colOff>203200</xdr:colOff>
      <xdr:row>42</xdr:row>
      <xdr:rowOff>25400</xdr:rowOff>
    </xdr:from>
    <xdr:to>
      <xdr:col>12</xdr:col>
      <xdr:colOff>355600</xdr:colOff>
      <xdr:row>82</xdr:row>
      <xdr:rowOff>24513</xdr:rowOff>
    </xdr:to>
    <xdr:pic>
      <xdr:nvPicPr>
        <xdr:cNvPr id="4" name="Grafik 3">
          <a:extLst>
            <a:ext uri="{FF2B5EF4-FFF2-40B4-BE49-F238E27FC236}">
              <a16:creationId xmlns:a16="http://schemas.microsoft.com/office/drawing/2014/main" id="{84DF0E0C-9704-8944-8416-51D569CE1716}"/>
            </a:ext>
          </a:extLst>
        </xdr:cNvPr>
        <xdr:cNvPicPr>
          <a:picLocks noChangeAspect="1"/>
        </xdr:cNvPicPr>
      </xdr:nvPicPr>
      <xdr:blipFill>
        <a:blip xmlns:r="http://schemas.openxmlformats.org/officeDocument/2006/relationships" r:embed="rId2"/>
        <a:stretch>
          <a:fillRect/>
        </a:stretch>
      </xdr:blipFill>
      <xdr:spPr>
        <a:xfrm>
          <a:off x="203200" y="6959600"/>
          <a:ext cx="10058400" cy="6666613"/>
        </a:xfrm>
        <a:prstGeom prst="rect">
          <a:avLst/>
        </a:prstGeom>
      </xdr:spPr>
    </xdr:pic>
    <xdr:clientData/>
  </xdr:twoCellAnchor>
  <xdr:twoCellAnchor editAs="oneCell">
    <xdr:from>
      <xdr:col>0</xdr:col>
      <xdr:colOff>190500</xdr:colOff>
      <xdr:row>84</xdr:row>
      <xdr:rowOff>12700</xdr:rowOff>
    </xdr:from>
    <xdr:to>
      <xdr:col>12</xdr:col>
      <xdr:colOff>342900</xdr:colOff>
      <xdr:row>124</xdr:row>
      <xdr:rowOff>106547</xdr:rowOff>
    </xdr:to>
    <xdr:pic>
      <xdr:nvPicPr>
        <xdr:cNvPr id="5" name="Grafik 4">
          <a:extLst>
            <a:ext uri="{FF2B5EF4-FFF2-40B4-BE49-F238E27FC236}">
              <a16:creationId xmlns:a16="http://schemas.microsoft.com/office/drawing/2014/main" id="{9DA462EF-D984-284B-BE8F-5D0938A187EF}"/>
            </a:ext>
          </a:extLst>
        </xdr:cNvPr>
        <xdr:cNvPicPr>
          <a:picLocks noChangeAspect="1"/>
        </xdr:cNvPicPr>
      </xdr:nvPicPr>
      <xdr:blipFill>
        <a:blip xmlns:r="http://schemas.openxmlformats.org/officeDocument/2006/relationships" r:embed="rId3"/>
        <a:stretch>
          <a:fillRect/>
        </a:stretch>
      </xdr:blipFill>
      <xdr:spPr>
        <a:xfrm>
          <a:off x="190500" y="13881100"/>
          <a:ext cx="10058400" cy="67613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213178</xdr:colOff>
      <xdr:row>29</xdr:row>
      <xdr:rowOff>66220</xdr:rowOff>
    </xdr:from>
    <xdr:to>
      <xdr:col>14</xdr:col>
      <xdr:colOff>36285</xdr:colOff>
      <xdr:row>51</xdr:row>
      <xdr:rowOff>154214</xdr:rowOff>
    </xdr:to>
    <xdr:graphicFrame macro="">
      <xdr:nvGraphicFramePr>
        <xdr:cNvPr id="3" name="Diagramm 2">
          <a:extLst>
            <a:ext uri="{FF2B5EF4-FFF2-40B4-BE49-F238E27FC236}">
              <a16:creationId xmlns:a16="http://schemas.microsoft.com/office/drawing/2014/main" id="{4E3CA242-DA1D-AE4F-BE8F-58CBFE148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217714</xdr:colOff>
      <xdr:row>52</xdr:row>
      <xdr:rowOff>99786</xdr:rowOff>
    </xdr:from>
    <xdr:to>
      <xdr:col>14</xdr:col>
      <xdr:colOff>40821</xdr:colOff>
      <xdr:row>75</xdr:row>
      <xdr:rowOff>24493</xdr:rowOff>
    </xdr:to>
    <xdr:graphicFrame macro="">
      <xdr:nvGraphicFramePr>
        <xdr:cNvPr id="4" name="Diagramm 3">
          <a:extLst>
            <a:ext uri="{FF2B5EF4-FFF2-40B4-BE49-F238E27FC236}">
              <a16:creationId xmlns:a16="http://schemas.microsoft.com/office/drawing/2014/main" id="{4C5C7792-6EAD-C444-AAC4-F5675C0EF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31750</xdr:colOff>
      <xdr:row>8</xdr:row>
      <xdr:rowOff>42334</xdr:rowOff>
    </xdr:from>
    <xdr:to>
      <xdr:col>11</xdr:col>
      <xdr:colOff>582084</xdr:colOff>
      <xdr:row>23</xdr:row>
      <xdr:rowOff>116417</xdr:rowOff>
    </xdr:to>
    <xdr:cxnSp macro="">
      <xdr:nvCxnSpPr>
        <xdr:cNvPr id="15" name="Gerade Verbindung mit Pfeil 14">
          <a:extLst>
            <a:ext uri="{FF2B5EF4-FFF2-40B4-BE49-F238E27FC236}">
              <a16:creationId xmlns:a16="http://schemas.microsoft.com/office/drawing/2014/main" id="{B93E8BFC-1725-C34C-A926-25D5F2D8D587}"/>
            </a:ext>
          </a:extLst>
        </xdr:cNvPr>
        <xdr:cNvCxnSpPr/>
      </xdr:nvCxnSpPr>
      <xdr:spPr bwMode="auto">
        <a:xfrm>
          <a:off x="9112250" y="1545167"/>
          <a:ext cx="550334" cy="264583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6</xdr:col>
      <xdr:colOff>35983</xdr:colOff>
      <xdr:row>8</xdr:row>
      <xdr:rowOff>57151</xdr:rowOff>
    </xdr:from>
    <xdr:to>
      <xdr:col>6</xdr:col>
      <xdr:colOff>586317</xdr:colOff>
      <xdr:row>23</xdr:row>
      <xdr:rowOff>131234</xdr:rowOff>
    </xdr:to>
    <xdr:cxnSp macro="">
      <xdr:nvCxnSpPr>
        <xdr:cNvPr id="16" name="Gerade Verbindung mit Pfeil 15">
          <a:extLst>
            <a:ext uri="{FF2B5EF4-FFF2-40B4-BE49-F238E27FC236}">
              <a16:creationId xmlns:a16="http://schemas.microsoft.com/office/drawing/2014/main" id="{3284BE61-A617-7F46-B68F-42FBC6572D68}"/>
            </a:ext>
          </a:extLst>
        </xdr:cNvPr>
        <xdr:cNvCxnSpPr/>
      </xdr:nvCxnSpPr>
      <xdr:spPr bwMode="auto">
        <a:xfrm>
          <a:off x="4988983" y="1559984"/>
          <a:ext cx="550334" cy="264583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11</xdr:col>
      <xdr:colOff>14817</xdr:colOff>
      <xdr:row>25</xdr:row>
      <xdr:rowOff>131234</xdr:rowOff>
    </xdr:from>
    <xdr:to>
      <xdr:col>11</xdr:col>
      <xdr:colOff>565151</xdr:colOff>
      <xdr:row>41</xdr:row>
      <xdr:rowOff>46567</xdr:rowOff>
    </xdr:to>
    <xdr:cxnSp macro="">
      <xdr:nvCxnSpPr>
        <xdr:cNvPr id="17" name="Gerade Verbindung mit Pfeil 16">
          <a:extLst>
            <a:ext uri="{FF2B5EF4-FFF2-40B4-BE49-F238E27FC236}">
              <a16:creationId xmlns:a16="http://schemas.microsoft.com/office/drawing/2014/main" id="{C13B186B-AE99-D74F-9257-6A52127645D7}"/>
            </a:ext>
          </a:extLst>
        </xdr:cNvPr>
        <xdr:cNvCxnSpPr/>
      </xdr:nvCxnSpPr>
      <xdr:spPr bwMode="auto">
        <a:xfrm flipV="1">
          <a:off x="9095317" y="4544484"/>
          <a:ext cx="550334" cy="264583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6</xdr:col>
      <xdr:colOff>29634</xdr:colOff>
      <xdr:row>25</xdr:row>
      <xdr:rowOff>124884</xdr:rowOff>
    </xdr:from>
    <xdr:to>
      <xdr:col>6</xdr:col>
      <xdr:colOff>579968</xdr:colOff>
      <xdr:row>41</xdr:row>
      <xdr:rowOff>40217</xdr:rowOff>
    </xdr:to>
    <xdr:cxnSp macro="">
      <xdr:nvCxnSpPr>
        <xdr:cNvPr id="18" name="Gerade Verbindung mit Pfeil 17">
          <a:extLst>
            <a:ext uri="{FF2B5EF4-FFF2-40B4-BE49-F238E27FC236}">
              <a16:creationId xmlns:a16="http://schemas.microsoft.com/office/drawing/2014/main" id="{9D61D61D-82EF-EB47-BDC1-51CB87FA1770}"/>
            </a:ext>
          </a:extLst>
        </xdr:cNvPr>
        <xdr:cNvCxnSpPr/>
      </xdr:nvCxnSpPr>
      <xdr:spPr bwMode="auto">
        <a:xfrm flipV="1">
          <a:off x="4982634" y="4538134"/>
          <a:ext cx="550334" cy="2645833"/>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xdr:col>
      <xdr:colOff>2117</xdr:colOff>
      <xdr:row>25</xdr:row>
      <xdr:rowOff>86786</xdr:rowOff>
    </xdr:from>
    <xdr:to>
      <xdr:col>3</xdr:col>
      <xdr:colOff>497417</xdr:colOff>
      <xdr:row>39</xdr:row>
      <xdr:rowOff>97367</xdr:rowOff>
    </xdr:to>
    <xdr:cxnSp macro="">
      <xdr:nvCxnSpPr>
        <xdr:cNvPr id="19" name="Gerade Verbindung mit Pfeil 18">
          <a:extLst>
            <a:ext uri="{FF2B5EF4-FFF2-40B4-BE49-F238E27FC236}">
              <a16:creationId xmlns:a16="http://schemas.microsoft.com/office/drawing/2014/main" id="{6D082316-3EF3-D941-8D6E-F1AA3EF74CB7}"/>
            </a:ext>
          </a:extLst>
        </xdr:cNvPr>
        <xdr:cNvCxnSpPr/>
      </xdr:nvCxnSpPr>
      <xdr:spPr bwMode="auto">
        <a:xfrm flipV="1">
          <a:off x="2478617" y="4500036"/>
          <a:ext cx="495300" cy="2381248"/>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xdr:col>
      <xdr:colOff>50799</xdr:colOff>
      <xdr:row>11</xdr:row>
      <xdr:rowOff>82551</xdr:rowOff>
    </xdr:from>
    <xdr:to>
      <xdr:col>3</xdr:col>
      <xdr:colOff>476250</xdr:colOff>
      <xdr:row>23</xdr:row>
      <xdr:rowOff>95986</xdr:rowOff>
    </xdr:to>
    <xdr:cxnSp macro="">
      <xdr:nvCxnSpPr>
        <xdr:cNvPr id="21" name="Gerade Verbindung mit Pfeil 20">
          <a:extLst>
            <a:ext uri="{FF2B5EF4-FFF2-40B4-BE49-F238E27FC236}">
              <a16:creationId xmlns:a16="http://schemas.microsoft.com/office/drawing/2014/main" id="{C3A213D9-02FD-EF40-B59F-E4B2D38DC2F3}"/>
            </a:ext>
          </a:extLst>
        </xdr:cNvPr>
        <xdr:cNvCxnSpPr/>
      </xdr:nvCxnSpPr>
      <xdr:spPr bwMode="auto">
        <a:xfrm>
          <a:off x="2527299" y="2125134"/>
          <a:ext cx="425451" cy="20454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114300</xdr:rowOff>
    </xdr:from>
    <xdr:to>
      <xdr:col>9</xdr:col>
      <xdr:colOff>0</xdr:colOff>
      <xdr:row>3</xdr:row>
      <xdr:rowOff>47625</xdr:rowOff>
    </xdr:to>
    <xdr:sp macro="" textlink="">
      <xdr:nvSpPr>
        <xdr:cNvPr id="2" name="Text Box 11">
          <a:extLst>
            <a:ext uri="{FF2B5EF4-FFF2-40B4-BE49-F238E27FC236}">
              <a16:creationId xmlns:a16="http://schemas.microsoft.com/office/drawing/2014/main" id="{F67FE08F-2043-1B40-9A56-7977002F99BB}"/>
            </a:ext>
          </a:extLst>
        </xdr:cNvPr>
        <xdr:cNvSpPr txBox="1">
          <a:spLocks noChangeArrowheads="1"/>
        </xdr:cNvSpPr>
      </xdr:nvSpPr>
      <xdr:spPr bwMode="auto">
        <a:xfrm>
          <a:off x="10528300" y="368300"/>
          <a:ext cx="0" cy="314325"/>
        </a:xfrm>
        <a:prstGeom prst="rect">
          <a:avLst/>
        </a:prstGeom>
        <a:noFill/>
        <a:ln w="9525">
          <a:noFill/>
          <a:miter lim="800000"/>
          <a:headEnd/>
          <a:tailEnd/>
        </a:ln>
      </xdr:spPr>
      <xdr:txBody>
        <a:bodyPr vertOverflow="clip" wrap="square" lIns="36576" tIns="36576" rIns="0" bIns="0" anchor="t" upright="1"/>
        <a:lstStyle/>
        <a:p>
          <a:pPr algn="l" rtl="0">
            <a:defRPr sz="1000"/>
          </a:pPr>
          <a:r>
            <a:rPr lang="de-DE" sz="1800" b="1" i="1" u="none" strike="noStrike" baseline="0">
              <a:solidFill>
                <a:srgbClr val="FFFFFF"/>
              </a:solidFill>
              <a:latin typeface="Times New Roman"/>
              <a:cs typeface="Times New Roman"/>
            </a:rPr>
            <a:t>"MEASURE"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1</xdr:row>
      <xdr:rowOff>50800</xdr:rowOff>
    </xdr:from>
    <xdr:to>
      <xdr:col>15</xdr:col>
      <xdr:colOff>317500</xdr:colOff>
      <xdr:row>54</xdr:row>
      <xdr:rowOff>13854</xdr:rowOff>
    </xdr:to>
    <xdr:pic>
      <xdr:nvPicPr>
        <xdr:cNvPr id="2" name="Grafik 1">
          <a:extLst>
            <a:ext uri="{FF2B5EF4-FFF2-40B4-BE49-F238E27FC236}">
              <a16:creationId xmlns:a16="http://schemas.microsoft.com/office/drawing/2014/main" id="{BAB92894-7B4D-F74D-BCC1-AEE4CEA00C3C}"/>
            </a:ext>
          </a:extLst>
        </xdr:cNvPr>
        <xdr:cNvPicPr>
          <a:picLocks noChangeAspect="1"/>
        </xdr:cNvPicPr>
      </xdr:nvPicPr>
      <xdr:blipFill>
        <a:blip xmlns:r="http://schemas.openxmlformats.org/officeDocument/2006/relationships" r:embed="rId1"/>
        <a:stretch>
          <a:fillRect/>
        </a:stretch>
      </xdr:blipFill>
      <xdr:spPr>
        <a:xfrm>
          <a:off x="254000" y="215900"/>
          <a:ext cx="12446000" cy="87133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76200</xdr:colOff>
      <xdr:row>6</xdr:row>
      <xdr:rowOff>84667</xdr:rowOff>
    </xdr:from>
    <xdr:to>
      <xdr:col>13</xdr:col>
      <xdr:colOff>668867</xdr:colOff>
      <xdr:row>34</xdr:row>
      <xdr:rowOff>143933</xdr:rowOff>
    </xdr:to>
    <xdr:graphicFrame macro="">
      <xdr:nvGraphicFramePr>
        <xdr:cNvPr id="3" name="Chart 7">
          <a:extLst>
            <a:ext uri="{FF2B5EF4-FFF2-40B4-BE49-F238E27FC236}">
              <a16:creationId xmlns:a16="http://schemas.microsoft.com/office/drawing/2014/main" id="{5B9DA3ED-1467-4F41-9D18-632DC748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114300</xdr:rowOff>
    </xdr:from>
    <xdr:to>
      <xdr:col>9</xdr:col>
      <xdr:colOff>0</xdr:colOff>
      <xdr:row>4</xdr:row>
      <xdr:rowOff>47625</xdr:rowOff>
    </xdr:to>
    <xdr:sp macro="" textlink="">
      <xdr:nvSpPr>
        <xdr:cNvPr id="4" name="Text Box 11">
          <a:extLst>
            <a:ext uri="{FF2B5EF4-FFF2-40B4-BE49-F238E27FC236}">
              <a16:creationId xmlns:a16="http://schemas.microsoft.com/office/drawing/2014/main" id="{D996A25E-B727-AB47-A81F-A19268D15992}"/>
            </a:ext>
          </a:extLst>
        </xdr:cNvPr>
        <xdr:cNvSpPr txBox="1">
          <a:spLocks noChangeArrowheads="1"/>
        </xdr:cNvSpPr>
      </xdr:nvSpPr>
      <xdr:spPr bwMode="auto">
        <a:xfrm>
          <a:off x="10528300" y="368300"/>
          <a:ext cx="0" cy="314325"/>
        </a:xfrm>
        <a:prstGeom prst="rect">
          <a:avLst/>
        </a:prstGeom>
        <a:noFill/>
        <a:ln w="9525">
          <a:noFill/>
          <a:miter lim="800000"/>
          <a:headEnd/>
          <a:tailEnd/>
        </a:ln>
      </xdr:spPr>
      <xdr:txBody>
        <a:bodyPr vertOverflow="clip" wrap="square" lIns="36576" tIns="36576" rIns="0" bIns="0" anchor="t" upright="1"/>
        <a:lstStyle/>
        <a:p>
          <a:pPr algn="l" rtl="0">
            <a:defRPr sz="1000"/>
          </a:pPr>
          <a:r>
            <a:rPr lang="de-DE" sz="1800" b="1" i="1" u="none" strike="noStrike" baseline="0">
              <a:solidFill>
                <a:srgbClr val="FFFFFF"/>
              </a:solidFill>
              <a:latin typeface="Times New Roman"/>
              <a:cs typeface="Times New Roman"/>
            </a:rPr>
            <a:t>"MEASURE"</a:t>
          </a:r>
        </a:p>
      </xdr:txBody>
    </xdr:sp>
    <xdr:clientData/>
  </xdr:twoCellAnchor>
  <xdr:twoCellAnchor>
    <xdr:from>
      <xdr:col>4</xdr:col>
      <xdr:colOff>609600</xdr:colOff>
      <xdr:row>36</xdr:row>
      <xdr:rowOff>101600</xdr:rowOff>
    </xdr:from>
    <xdr:to>
      <xdr:col>13</xdr:col>
      <xdr:colOff>685800</xdr:colOff>
      <xdr:row>65</xdr:row>
      <xdr:rowOff>38100</xdr:rowOff>
    </xdr:to>
    <mc:AlternateContent xmlns:mc="http://schemas.openxmlformats.org/markup-compatibility/2006">
      <mc:Choice xmlns:cx1="http://schemas.microsoft.com/office/drawing/2015/9/8/chartex" Requires="cx1">
        <xdr:graphicFrame macro="">
          <xdr:nvGraphicFramePr>
            <xdr:cNvPr id="2" name="Diagramm 1">
              <a:extLst>
                <a:ext uri="{FF2B5EF4-FFF2-40B4-BE49-F238E27FC236}">
                  <a16:creationId xmlns:a16="http://schemas.microsoft.com/office/drawing/2014/main" id="{F3051FDA-6CCE-4A4E-BE96-3D61B26B9E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108200" y="6273800"/>
              <a:ext cx="8039100" cy="4724400"/>
            </a:xfrm>
            <a:prstGeom prst="rect">
              <a:avLst/>
            </a:prstGeom>
            <a:solidFill>
              <a:prstClr val="white"/>
            </a:solidFill>
            <a:ln w="1">
              <a:solidFill>
                <a:prstClr val="green"/>
              </a:solidFill>
            </a:ln>
          </xdr:spPr>
          <xdr:txBody>
            <a:bodyPr vertOverflow="clip" horzOverflow="clip"/>
            <a:lstStyle/>
            <a:p>
              <a:r>
                <a:rPr lang="de-DE"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139700</xdr:colOff>
      <xdr:row>1</xdr:row>
      <xdr:rowOff>38100</xdr:rowOff>
    </xdr:from>
    <xdr:to>
      <xdr:col>13</xdr:col>
      <xdr:colOff>735034</xdr:colOff>
      <xdr:row>52</xdr:row>
      <xdr:rowOff>50800</xdr:rowOff>
    </xdr:to>
    <xdr:pic>
      <xdr:nvPicPr>
        <xdr:cNvPr id="5" name="Grafik 4">
          <a:extLst>
            <a:ext uri="{FF2B5EF4-FFF2-40B4-BE49-F238E27FC236}">
              <a16:creationId xmlns:a16="http://schemas.microsoft.com/office/drawing/2014/main" id="{D6D66DD4-688D-2845-90CF-3F5B695B784F}"/>
            </a:ext>
          </a:extLst>
        </xdr:cNvPr>
        <xdr:cNvPicPr>
          <a:picLocks noChangeAspect="1"/>
        </xdr:cNvPicPr>
      </xdr:nvPicPr>
      <xdr:blipFill>
        <a:blip xmlns:r="http://schemas.openxmlformats.org/officeDocument/2006/relationships" r:embed="rId1"/>
        <a:stretch>
          <a:fillRect/>
        </a:stretch>
      </xdr:blipFill>
      <xdr:spPr>
        <a:xfrm>
          <a:off x="139700" y="203200"/>
          <a:ext cx="11326834" cy="8432800"/>
        </a:xfrm>
        <a:prstGeom prst="rect">
          <a:avLst/>
        </a:prstGeom>
      </xdr:spPr>
    </xdr:pic>
    <xdr:clientData/>
  </xdr:twoCellAnchor>
  <xdr:twoCellAnchor editAs="oneCell">
    <xdr:from>
      <xdr:col>0</xdr:col>
      <xdr:colOff>139700</xdr:colOff>
      <xdr:row>58</xdr:row>
      <xdr:rowOff>114300</xdr:rowOff>
    </xdr:from>
    <xdr:to>
      <xdr:col>13</xdr:col>
      <xdr:colOff>711200</xdr:colOff>
      <xdr:row>109</xdr:row>
      <xdr:rowOff>157192</xdr:rowOff>
    </xdr:to>
    <xdr:pic>
      <xdr:nvPicPr>
        <xdr:cNvPr id="3" name="Grafik 2">
          <a:extLst>
            <a:ext uri="{FF2B5EF4-FFF2-40B4-BE49-F238E27FC236}">
              <a16:creationId xmlns:a16="http://schemas.microsoft.com/office/drawing/2014/main" id="{1D8C1B84-7486-1D49-82B0-956140B86E94}"/>
            </a:ext>
          </a:extLst>
        </xdr:cNvPr>
        <xdr:cNvPicPr>
          <a:picLocks noChangeAspect="1"/>
        </xdr:cNvPicPr>
      </xdr:nvPicPr>
      <xdr:blipFill>
        <a:blip xmlns:r="http://schemas.openxmlformats.org/officeDocument/2006/relationships" r:embed="rId2"/>
        <a:stretch>
          <a:fillRect/>
        </a:stretch>
      </xdr:blipFill>
      <xdr:spPr>
        <a:xfrm>
          <a:off x="139700" y="9804400"/>
          <a:ext cx="11303000" cy="84629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42334</xdr:colOff>
      <xdr:row>3</xdr:row>
      <xdr:rowOff>74083</xdr:rowOff>
    </xdr:from>
    <xdr:to>
      <xdr:col>18</xdr:col>
      <xdr:colOff>194734</xdr:colOff>
      <xdr:row>24</xdr:row>
      <xdr:rowOff>92407</xdr:rowOff>
    </xdr:to>
    <xdr:pic>
      <xdr:nvPicPr>
        <xdr:cNvPr id="3" name="Grafik 2">
          <a:extLst>
            <a:ext uri="{FF2B5EF4-FFF2-40B4-BE49-F238E27FC236}">
              <a16:creationId xmlns:a16="http://schemas.microsoft.com/office/drawing/2014/main" id="{1FF68AD2-404B-704C-AE8E-75E6CF9A44F5}"/>
            </a:ext>
          </a:extLst>
        </xdr:cNvPr>
        <xdr:cNvPicPr>
          <a:picLocks noChangeAspect="1"/>
        </xdr:cNvPicPr>
      </xdr:nvPicPr>
      <xdr:blipFill>
        <a:blip xmlns:r="http://schemas.openxmlformats.org/officeDocument/2006/relationships" r:embed="rId1"/>
        <a:stretch>
          <a:fillRect/>
        </a:stretch>
      </xdr:blipFill>
      <xdr:spPr>
        <a:xfrm>
          <a:off x="4995334" y="582083"/>
          <a:ext cx="10058400" cy="3574324"/>
        </a:xfrm>
        <a:prstGeom prst="rect">
          <a:avLst/>
        </a:prstGeom>
      </xdr:spPr>
    </xdr:pic>
    <xdr:clientData/>
  </xdr:twoCellAnchor>
  <xdr:twoCellAnchor>
    <xdr:from>
      <xdr:col>14</xdr:col>
      <xdr:colOff>84667</xdr:colOff>
      <xdr:row>6</xdr:row>
      <xdr:rowOff>95250</xdr:rowOff>
    </xdr:from>
    <xdr:to>
      <xdr:col>15</xdr:col>
      <xdr:colOff>455083</xdr:colOff>
      <xdr:row>10</xdr:row>
      <xdr:rowOff>116417</xdr:rowOff>
    </xdr:to>
    <xdr:sp macro="" textlink="">
      <xdr:nvSpPr>
        <xdr:cNvPr id="4" name="Pfeil nach rechts 3">
          <a:extLst>
            <a:ext uri="{FF2B5EF4-FFF2-40B4-BE49-F238E27FC236}">
              <a16:creationId xmlns:a16="http://schemas.microsoft.com/office/drawing/2014/main" id="{B56DB056-6C73-B64E-BDBE-D051DFB1D21C}"/>
            </a:ext>
          </a:extLst>
        </xdr:cNvPr>
        <xdr:cNvSpPr/>
      </xdr:nvSpPr>
      <xdr:spPr bwMode="auto">
        <a:xfrm>
          <a:off x="11641667" y="1111250"/>
          <a:ext cx="1195916" cy="698500"/>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600" b="1">
              <a:solidFill>
                <a:schemeClr val="bg1"/>
              </a:solidFill>
            </a:rPr>
            <a:t>2</a:t>
          </a:r>
        </a:p>
      </xdr:txBody>
    </xdr:sp>
    <xdr:clientData/>
  </xdr:twoCellAnchor>
  <xdr:twoCellAnchor>
    <xdr:from>
      <xdr:col>17</xdr:col>
      <xdr:colOff>190500</xdr:colOff>
      <xdr:row>14</xdr:row>
      <xdr:rowOff>157692</xdr:rowOff>
    </xdr:from>
    <xdr:to>
      <xdr:col>17</xdr:col>
      <xdr:colOff>506942</xdr:colOff>
      <xdr:row>18</xdr:row>
      <xdr:rowOff>116417</xdr:rowOff>
    </xdr:to>
    <xdr:sp macro="" textlink="">
      <xdr:nvSpPr>
        <xdr:cNvPr id="5" name="Pfeil nach rechts 4">
          <a:extLst>
            <a:ext uri="{FF2B5EF4-FFF2-40B4-BE49-F238E27FC236}">
              <a16:creationId xmlns:a16="http://schemas.microsoft.com/office/drawing/2014/main" id="{A2519A49-853D-4344-A7B0-CA5CB6C514B6}"/>
            </a:ext>
          </a:extLst>
        </xdr:cNvPr>
        <xdr:cNvSpPr/>
      </xdr:nvSpPr>
      <xdr:spPr bwMode="auto">
        <a:xfrm rot="16200000">
          <a:off x="14064192" y="2688167"/>
          <a:ext cx="636058" cy="316442"/>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600" b="1">
              <a:solidFill>
                <a:schemeClr val="bg1"/>
              </a:solidFill>
            </a:rPr>
            <a:t>3</a:t>
          </a:r>
        </a:p>
      </xdr:txBody>
    </xdr:sp>
    <xdr:clientData/>
  </xdr:twoCellAnchor>
  <xdr:twoCellAnchor>
    <xdr:from>
      <xdr:col>6</xdr:col>
      <xdr:colOff>713317</xdr:colOff>
      <xdr:row>6</xdr:row>
      <xdr:rowOff>119592</xdr:rowOff>
    </xdr:from>
    <xdr:to>
      <xdr:col>7</xdr:col>
      <xdr:colOff>204259</xdr:colOff>
      <xdr:row>10</xdr:row>
      <xdr:rowOff>78317</xdr:rowOff>
    </xdr:to>
    <xdr:sp macro="" textlink="">
      <xdr:nvSpPr>
        <xdr:cNvPr id="6" name="Pfeil nach rechts 5">
          <a:extLst>
            <a:ext uri="{FF2B5EF4-FFF2-40B4-BE49-F238E27FC236}">
              <a16:creationId xmlns:a16="http://schemas.microsoft.com/office/drawing/2014/main" id="{A4C568A2-A98B-2D4B-97A2-0B404EB00DE7}"/>
            </a:ext>
          </a:extLst>
        </xdr:cNvPr>
        <xdr:cNvSpPr/>
      </xdr:nvSpPr>
      <xdr:spPr bwMode="auto">
        <a:xfrm rot="16200000">
          <a:off x="5506509" y="1295400"/>
          <a:ext cx="636058" cy="316442"/>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de-DE" sz="1600" b="1">
              <a:solidFill>
                <a:schemeClr val="bg1"/>
              </a:solidFill>
            </a:rPr>
            <a:t>1</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47625</xdr:colOff>
      <xdr:row>3</xdr:row>
      <xdr:rowOff>0</xdr:rowOff>
    </xdr:from>
    <xdr:ext cx="76200" cy="200025"/>
    <xdr:sp macro="" textlink="">
      <xdr:nvSpPr>
        <xdr:cNvPr id="2" name="Text Box 1">
          <a:extLst>
            <a:ext uri="{FF2B5EF4-FFF2-40B4-BE49-F238E27FC236}">
              <a16:creationId xmlns:a16="http://schemas.microsoft.com/office/drawing/2014/main" id="{40E0475E-C747-3F45-B6E7-A43F87824BE7}"/>
            </a:ext>
          </a:extLst>
        </xdr:cNvPr>
        <xdr:cNvSpPr txBox="1">
          <a:spLocks noChangeArrowheads="1"/>
        </xdr:cNvSpPr>
      </xdr:nvSpPr>
      <xdr:spPr bwMode="auto">
        <a:xfrm>
          <a:off x="4302125" y="2019300"/>
          <a:ext cx="76200" cy="20002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342900</xdr:colOff>
      <xdr:row>45</xdr:row>
      <xdr:rowOff>12700</xdr:rowOff>
    </xdr:from>
    <xdr:to>
      <xdr:col>12</xdr:col>
      <xdr:colOff>495300</xdr:colOff>
      <xdr:row>85</xdr:row>
      <xdr:rowOff>96418</xdr:rowOff>
    </xdr:to>
    <xdr:pic>
      <xdr:nvPicPr>
        <xdr:cNvPr id="3" name="Grafik 2">
          <a:extLst>
            <a:ext uri="{FF2B5EF4-FFF2-40B4-BE49-F238E27FC236}">
              <a16:creationId xmlns:a16="http://schemas.microsoft.com/office/drawing/2014/main" id="{520D1128-236A-5E4D-916B-847C9B48C259}"/>
            </a:ext>
          </a:extLst>
        </xdr:cNvPr>
        <xdr:cNvPicPr>
          <a:picLocks noChangeAspect="1"/>
        </xdr:cNvPicPr>
      </xdr:nvPicPr>
      <xdr:blipFill>
        <a:blip xmlns:r="http://schemas.openxmlformats.org/officeDocument/2006/relationships" r:embed="rId1"/>
        <a:stretch>
          <a:fillRect/>
        </a:stretch>
      </xdr:blipFill>
      <xdr:spPr>
        <a:xfrm>
          <a:off x="342900" y="7442200"/>
          <a:ext cx="10058400" cy="6687718"/>
        </a:xfrm>
        <a:prstGeom prst="rect">
          <a:avLst/>
        </a:prstGeom>
      </xdr:spPr>
    </xdr:pic>
    <xdr:clientData/>
  </xdr:twoCellAnchor>
  <xdr:twoCellAnchor editAs="oneCell">
    <xdr:from>
      <xdr:col>0</xdr:col>
      <xdr:colOff>342900</xdr:colOff>
      <xdr:row>1</xdr:row>
      <xdr:rowOff>127000</xdr:rowOff>
    </xdr:from>
    <xdr:to>
      <xdr:col>12</xdr:col>
      <xdr:colOff>495300</xdr:colOff>
      <xdr:row>42</xdr:row>
      <xdr:rowOff>44175</xdr:rowOff>
    </xdr:to>
    <xdr:pic>
      <xdr:nvPicPr>
        <xdr:cNvPr id="4" name="Grafik 3">
          <a:extLst>
            <a:ext uri="{FF2B5EF4-FFF2-40B4-BE49-F238E27FC236}">
              <a16:creationId xmlns:a16="http://schemas.microsoft.com/office/drawing/2014/main" id="{CAFBB92F-6C5F-E743-B789-9260AAD53D74}"/>
            </a:ext>
          </a:extLst>
        </xdr:cNvPr>
        <xdr:cNvPicPr>
          <a:picLocks noChangeAspect="1"/>
        </xdr:cNvPicPr>
      </xdr:nvPicPr>
      <xdr:blipFill>
        <a:blip xmlns:r="http://schemas.openxmlformats.org/officeDocument/2006/relationships" r:embed="rId2"/>
        <a:stretch>
          <a:fillRect/>
        </a:stretch>
      </xdr:blipFill>
      <xdr:spPr>
        <a:xfrm>
          <a:off x="342900" y="292100"/>
          <a:ext cx="10058400" cy="668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ining%202007/Six%20Sigma%20Deutsch/Formulare/Report/SixSigmaExcel%20Toolbox%204_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entra/data/ALLUSERS/PROJECTS/G_H/GM/PT_FMEA/L6FMEA/Flint%20L6/L6%20Excel/Projects/Templates/aa%20Murray/Consulting%20Resources/Charlie%20Hall/GPQ-012/M5/M5GFMST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QC_Markus/Desktop/H:\Eigene%20Dateien\Training%202008_2\x_Toolbox\Toolbox_Deutsch\SixSigma_Toolbox_Basis_D_V6_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Veit/Dropbox/1%20Actual%20Training%202013/X%20-%20TOOLS/Statistik%20Toolbox/Toolbox_2007_D_Profi_15.xlsm"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and_new"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docs/6SIGMA/CLASS/gb%20datafiles/DFSS/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quantdec.com/envstats/software/normal_distribu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QC_Markus/Desktop/G:\SixSigmaExcel%20Toolbox%204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kumente%20und%20Einstellungen/kochan/Lokale%20Einstellungen/Temporary%20Internet%20Files/OLK2/SixSigmaExcel%20Toolbox%204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eit/Dropbox/1%20Actual%20Training%202012/x_Toolbox/Toolbox_2007_D_Profi_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ntra/data/ALLUSERS/PROJECTS/G_H/GM/PT_FMEA/L6FMEA/Flint%20L6/L6%20Excel/Projects/Templates/aa%20Murray/Consulting%20Resources/Charlie%20Hall/GPQ-012/31GFMST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kusqc/Documents/Q+%20Consulting/02_Kunden/Roche/Green-Belt-Toolset_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DiTe/projekte/black_belt/Session_2/xls/NonParametricTemplat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entra/data/ALLUSERS/PROJECTS/G_H/GM/PT_FMEA/L6FMEA/Flint%20L6/L6%20Excel/Projects/Templates/aa%20Murray/Consulting%20Resources/Charlie%20Hall/GPQ-012/22L/GRAFMS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TheHood"/>
      <sheetName val="Stat. Kennwerte"/>
      <sheetName val="Prozessfähigkeit"/>
      <sheetName val="Paretodiagramm"/>
      <sheetName val="Liniendiagramm"/>
      <sheetName val="Histogramm"/>
      <sheetName val="Cusum"/>
      <sheetName val="Box Plot"/>
      <sheetName val="Korrelation"/>
      <sheetName val="DOE Matrix 3"/>
      <sheetName val="DOE Matrix 4"/>
      <sheetName val="Tabelle1"/>
      <sheetName val="GAGE R&amp;R variabel"/>
      <sheetName val="R&amp;R attributiv I"/>
      <sheetName val="R&amp;R attributiv II"/>
      <sheetName val="sample size I"/>
      <sheetName val="sample size II"/>
      <sheetName val="sample size III"/>
      <sheetName val="QRK I"/>
      <sheetName val="QRK I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9">
          <cell r="R119">
            <v>1</v>
          </cell>
          <cell r="S119">
            <v>2</v>
          </cell>
          <cell r="V119">
            <v>1.6333333333333335</v>
          </cell>
          <cell r="W119">
            <v>4.2058333333333344</v>
          </cell>
          <cell r="Y119">
            <v>99</v>
          </cell>
          <cell r="AB119">
            <v>102.05555555555556</v>
          </cell>
          <cell r="AC119">
            <v>103.72645555555556</v>
          </cell>
          <cell r="AD119">
            <v>100.38465555555555</v>
          </cell>
        </row>
        <row r="120">
          <cell r="S120">
            <v>2</v>
          </cell>
          <cell r="Y120">
            <v>99.666666666666671</v>
          </cell>
        </row>
        <row r="121">
          <cell r="S121">
            <v>1</v>
          </cell>
          <cell r="Y121">
            <v>102.66666666666667</v>
          </cell>
        </row>
        <row r="122">
          <cell r="S122">
            <v>5</v>
          </cell>
          <cell r="Y122">
            <v>107.66666666666667</v>
          </cell>
        </row>
        <row r="123">
          <cell r="S123">
            <v>2</v>
          </cell>
          <cell r="Y123">
            <v>100</v>
          </cell>
        </row>
        <row r="124">
          <cell r="S124">
            <v>3</v>
          </cell>
          <cell r="Y124">
            <v>100.33333333333333</v>
          </cell>
        </row>
        <row r="125">
          <cell r="S125">
            <v>2</v>
          </cell>
          <cell r="Y125">
            <v>99.666666666666671</v>
          </cell>
        </row>
        <row r="126">
          <cell r="S126">
            <v>1</v>
          </cell>
          <cell r="Y126">
            <v>102.66666666666667</v>
          </cell>
        </row>
        <row r="127">
          <cell r="S127">
            <v>5</v>
          </cell>
          <cell r="Y127">
            <v>107.66666666666667</v>
          </cell>
        </row>
        <row r="128">
          <cell r="S128">
            <v>2</v>
          </cell>
          <cell r="Y128">
            <v>100</v>
          </cell>
        </row>
        <row r="129">
          <cell r="R129">
            <v>1</v>
          </cell>
          <cell r="T129">
            <v>2</v>
          </cell>
          <cell r="V129">
            <v>1.6333333333333335</v>
          </cell>
          <cell r="W129">
            <v>4.2058333333333344</v>
          </cell>
          <cell r="Z129">
            <v>99.666666666666671</v>
          </cell>
          <cell r="AB129">
            <v>102.05555555555556</v>
          </cell>
          <cell r="AC129">
            <v>103.72645555555556</v>
          </cell>
          <cell r="AD129">
            <v>100.38465555555555</v>
          </cell>
        </row>
        <row r="130">
          <cell r="T130">
            <v>0</v>
          </cell>
          <cell r="Z130">
            <v>100</v>
          </cell>
        </row>
        <row r="131">
          <cell r="T131">
            <v>1</v>
          </cell>
          <cell r="Z131">
            <v>102.33333333333333</v>
          </cell>
        </row>
        <row r="132">
          <cell r="T132">
            <v>2</v>
          </cell>
          <cell r="Z132">
            <v>110</v>
          </cell>
        </row>
        <row r="133">
          <cell r="T133">
            <v>2</v>
          </cell>
          <cell r="Z133">
            <v>100</v>
          </cell>
        </row>
        <row r="134">
          <cell r="T134">
            <v>0</v>
          </cell>
          <cell r="Z134">
            <v>99</v>
          </cell>
        </row>
        <row r="135">
          <cell r="T135">
            <v>1</v>
          </cell>
          <cell r="Z135">
            <v>102.33333333333333</v>
          </cell>
        </row>
        <row r="136">
          <cell r="T136">
            <v>2</v>
          </cell>
          <cell r="Z136">
            <v>110</v>
          </cell>
        </row>
        <row r="137">
          <cell r="T137">
            <v>2</v>
          </cell>
          <cell r="Z137">
            <v>100</v>
          </cell>
        </row>
        <row r="138">
          <cell r="T138">
            <v>0</v>
          </cell>
          <cell r="Z138">
            <v>99</v>
          </cell>
        </row>
        <row r="139">
          <cell r="R139">
            <v>1</v>
          </cell>
          <cell r="U139">
            <v>1</v>
          </cell>
          <cell r="V139">
            <v>1.6333333333333335</v>
          </cell>
          <cell r="W139">
            <v>4.2058333333333344</v>
          </cell>
          <cell r="AA139">
            <v>100.33333333333333</v>
          </cell>
          <cell r="AB139">
            <v>102.05555555555556</v>
          </cell>
          <cell r="AC139">
            <v>103.72645555555556</v>
          </cell>
          <cell r="AD139">
            <v>100.38465555555555</v>
          </cell>
        </row>
        <row r="140">
          <cell r="U140">
            <v>1</v>
          </cell>
          <cell r="AA140">
            <v>99.333333333333329</v>
          </cell>
        </row>
        <row r="141">
          <cell r="U141">
            <v>1</v>
          </cell>
          <cell r="AA141">
            <v>101.66666666666667</v>
          </cell>
        </row>
        <row r="142">
          <cell r="U142">
            <v>1</v>
          </cell>
          <cell r="AA142">
            <v>108.66666666666667</v>
          </cell>
        </row>
        <row r="143">
          <cell r="U143">
            <v>2</v>
          </cell>
          <cell r="AA143">
            <v>100</v>
          </cell>
        </row>
        <row r="144">
          <cell r="U144">
            <v>2</v>
          </cell>
          <cell r="AA144">
            <v>100</v>
          </cell>
        </row>
        <row r="145">
          <cell r="U145">
            <v>1</v>
          </cell>
          <cell r="AA145">
            <v>100.33333333333333</v>
          </cell>
        </row>
        <row r="146">
          <cell r="U146">
            <v>1</v>
          </cell>
          <cell r="AA146">
            <v>99.333333333333329</v>
          </cell>
        </row>
        <row r="147">
          <cell r="U147">
            <v>1</v>
          </cell>
          <cell r="AA147">
            <v>101.66666666666667</v>
          </cell>
        </row>
        <row r="148">
          <cell r="U148">
            <v>1</v>
          </cell>
          <cell r="AA148">
            <v>108.66666666666667</v>
          </cell>
        </row>
      </sheetData>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5GFMSTR"/>
    </sheetNames>
    <definedNames>
      <definedName name="JANRET" refersTo="#BEZUG!"/>
      <definedName name="M5FTQ" refersTo="#BEZUG!"/>
      <definedName name="OEMPULL" refersTo="#BEZUG!"/>
      <definedName name="OEMRET" refersTo="#BEZUG!"/>
      <definedName name="PONTPULL" refersTo="#BEZUG!"/>
      <definedName name="PONTRET" refersTo="#BEZUG!"/>
      <definedName name="PRINT21" refersTo="#BEZUG!"/>
      <definedName name="REJRET" refersTo="#BEZUG!"/>
      <definedName name="XTRA3" refersTo="#BEZUG!"/>
      <definedName name="XTRA4" refersTo="#BEZUG!"/>
      <definedName name="XTRA5" refersTo="#BEZUG!"/>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Paretodiagramm"/>
      <sheetName val="Stat. Kennwerte"/>
      <sheetName val="Liniendiagramm"/>
      <sheetName val="Histogramm"/>
      <sheetName val="Korrelation"/>
      <sheetName val="Regression"/>
      <sheetName val="Multi-Vari Chart"/>
      <sheetName val="Box Plot"/>
      <sheetName val="Cusum"/>
      <sheetName val="Yield"/>
      <sheetName val="Prozessanalyse"/>
      <sheetName val="Xquer_S-Karte"/>
      <sheetName val="DOE Matrix 3"/>
      <sheetName val="DOE Matrix 4"/>
      <sheetName val="UnderTheHood"/>
      <sheetName val="GAGE R&amp;R variabel "/>
      <sheetName val="R&amp;R attributiv I"/>
      <sheetName val="R&amp;R attributiv II"/>
      <sheetName val="Vetrauensbereich Fehlerrate"/>
      <sheetName val="sample size I "/>
      <sheetName val="sample size II"/>
      <sheetName val="sample size III"/>
      <sheetName val="t und F Test"/>
      <sheetName val="Test_auf_Normalverteilung"/>
      <sheetName val="Simmulation NV"/>
      <sheetName val="Berechnung NV"/>
      <sheetName val="Einga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efreshError="1"/>
      <sheetData sheetId="14" refreshError="1"/>
      <sheetData sheetId="15" refreshError="1"/>
      <sheetData sheetId="16" refreshError="1"/>
      <sheetData sheetId="17"/>
      <sheetData sheetId="18">
        <row r="10">
          <cell r="B10" t="str">
            <v>Prüf A</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C1">
            <v>25.6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d_new"/>
    </sheetNames>
    <definedNames>
      <definedName name="C_xRang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s>
    <definedNames>
      <definedName name="Calc_sens2"/>
      <definedName name="Clear_sens2"/>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ata"/>
      <sheetName val="CDF"/>
      <sheetName val="PDF"/>
      <sheetName val="disclaimer"/>
    </sheetNames>
    <sheetDataSet>
      <sheetData sheetId="0">
        <row r="2">
          <cell r="B2">
            <v>20</v>
          </cell>
        </row>
        <row r="3">
          <cell r="B3">
            <v>6</v>
          </cell>
        </row>
        <row r="5">
          <cell r="B5">
            <v>0.3989422804014327</v>
          </cell>
        </row>
        <row r="6">
          <cell r="B6" t="str">
            <v>N(20, 6) PDF</v>
          </cell>
        </row>
        <row r="7">
          <cell r="B7" t="str">
            <v>N(20, 6) CDF</v>
          </cell>
        </row>
      </sheetData>
      <sheetData sheetId="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GE R_R variabel"/>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TheHood"/>
      <sheetName val="Stat. Kennwerte"/>
      <sheetName val="Prozessfähigkeit"/>
      <sheetName val="Paretodiagramm"/>
      <sheetName val="Liniendiagramm"/>
      <sheetName val="Histogramm"/>
      <sheetName val="Cusum"/>
      <sheetName val="Box Plot"/>
      <sheetName val="Korrelation"/>
      <sheetName val="DOE Matrix 3"/>
      <sheetName val="DOE Matrix 4"/>
      <sheetName val="Tabelle1"/>
      <sheetName val="GAGE R&amp;R variabel"/>
      <sheetName val="R&amp;R attributiv I"/>
      <sheetName val="R&amp;R attributiv II"/>
      <sheetName val="sample size I"/>
      <sheetName val="sample size II"/>
      <sheetName val="sample size III"/>
      <sheetName val="QRK I"/>
      <sheetName val="QRK II"/>
      <sheetName val="GAGE R_R variabe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39">
          <cell r="AA139">
            <v>100.33333333333333</v>
          </cell>
        </row>
      </sheetData>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Paretodiagramm"/>
      <sheetName val="Stat. Kennwerte"/>
      <sheetName val="Liniendiagramm"/>
      <sheetName val="Histogramm"/>
      <sheetName val="Korrelation"/>
      <sheetName val="Regression"/>
      <sheetName val="Multi-Vari Chart"/>
      <sheetName val="Box Plot"/>
      <sheetName val="Cusum"/>
      <sheetName val="Yield"/>
      <sheetName val="Prozessanalyse"/>
      <sheetName val="Xquer_S-Karte"/>
      <sheetName val="DOE Matrix 3"/>
      <sheetName val="DOE Matrix 4"/>
      <sheetName val="UnderTheHood"/>
      <sheetName val="GAGE R&amp;R variabel "/>
      <sheetName val="R&amp;R attributiv I"/>
      <sheetName val="R&amp;R attributiv II"/>
      <sheetName val="Vetrauensbereich Fehlerrate"/>
      <sheetName val="sample size I "/>
      <sheetName val="sample size II"/>
      <sheetName val="sample size III"/>
      <sheetName val="t und F Test"/>
      <sheetName val="Test_auf_Normalverteilung"/>
      <sheetName val="Simmulation NV"/>
      <sheetName val="Berechnung NV"/>
      <sheetName val="Eingabe"/>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C1">
            <v>25.6</v>
          </cell>
        </row>
        <row r="2">
          <cell r="C2">
            <v>3.4</v>
          </cell>
        </row>
        <row r="3">
          <cell r="C3">
            <v>30</v>
          </cell>
        </row>
        <row r="4">
          <cell r="C4">
            <v>10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GFMSTR"/>
    </sheetNames>
    <definedNames>
      <definedName name="BALTPULL"/>
      <definedName name="BALTRET"/>
      <definedName name="DETPULL"/>
      <definedName name="DETRET"/>
      <definedName name="FLINTPULL"/>
      <definedName name="FLINTRET"/>
      <definedName name="FTWAYPULL"/>
      <definedName name="FTWAYRET"/>
      <definedName name="OSHAPULL"/>
      <definedName name="OSHARET"/>
      <definedName name="PULLS"/>
      <definedName name="RETURNS"/>
      <definedName name="SHREVPULL"/>
      <definedName name="SHREVRET"/>
      <definedName name="XTRA1"/>
      <definedName name="XTRA2"/>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dSymbole"/>
      <sheetName val="Inhalt"/>
      <sheetName val="Projektauftrag"/>
      <sheetName val="Projektplan I"/>
      <sheetName val="Projektplan II"/>
      <sheetName val="€-Kalkulation"/>
      <sheetName val="Betroffene"/>
      <sheetName val="Risikoanalyse"/>
      <sheetName val="MindMap"/>
      <sheetName val="ValueImages"/>
      <sheetName val="FlussSymbole"/>
      <sheetName val="Fakten"/>
      <sheetName val="Hypothesen"/>
      <sheetName val="Aktionen"/>
      <sheetName val="SIPOC"/>
      <sheetName val="Modell"/>
      <sheetName val="Blockdiagramm"/>
      <sheetName val="Flussdiagramm"/>
      <sheetName val="IshikawaSymbole"/>
      <sheetName val="VMI Matrix"/>
      <sheetName val="Makigami"/>
      <sheetName val="Prozess Modell"/>
      <sheetName val="CTQ Matrix"/>
      <sheetName val="Prozess Matrix"/>
      <sheetName val="Liniendiagramm"/>
      <sheetName val="Paretodiagramm"/>
      <sheetName val="Korrelation"/>
      <sheetName val="Regression"/>
      <sheetName val="Histogramm"/>
      <sheetName val="Cusum"/>
      <sheetName val="Box Plot"/>
      <sheetName val="Yield"/>
      <sheetName val="Stat. Kennwerte"/>
      <sheetName val="Ishikawa"/>
      <sheetName val="Fehlerbaum"/>
      <sheetName val="5 mal WARUM"/>
      <sheetName val="Verschwendung"/>
      <sheetName val="FMEA Formular"/>
      <sheetName val="Test_auf_Normalverteilung"/>
      <sheetName val="t und F Test"/>
      <sheetName val="ANOVA 1"/>
      <sheetName val="ANOVA 2"/>
      <sheetName val="DOE Matrix 3"/>
      <sheetName val="DOE Matrix 4"/>
      <sheetName val="GAGE R&amp;R variabel "/>
      <sheetName val="R&amp;R attributiv I"/>
      <sheetName val="Proportion Test"/>
      <sheetName val="Multi-Vari Chart"/>
      <sheetName val="Lösungsmatrix"/>
      <sheetName val="Lösungsbewertung"/>
      <sheetName val="mscr"/>
      <sheetName val="Xquer_S-Karte"/>
      <sheetName val="Sonderdokumente 1"/>
      <sheetName val="Sonderdokumente 2"/>
      <sheetName val="Sonderdokumente 3"/>
      <sheetName val="Sonderdokumente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1">
          <cell r="D11">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8">
          <cell r="B8">
            <v>158</v>
          </cell>
          <cell r="C8">
            <v>147</v>
          </cell>
          <cell r="D8">
            <v>139</v>
          </cell>
          <cell r="E8">
            <v>144</v>
          </cell>
          <cell r="F8">
            <v>157</v>
          </cell>
          <cell r="H8">
            <v>146.35</v>
          </cell>
          <cell r="I8">
            <v>146.35</v>
          </cell>
          <cell r="J8">
            <v>146.35</v>
          </cell>
          <cell r="K8">
            <v>146.35</v>
          </cell>
          <cell r="L8">
            <v>146.35</v>
          </cell>
        </row>
        <row r="9">
          <cell r="B9">
            <v>154</v>
          </cell>
          <cell r="C9">
            <v>143</v>
          </cell>
          <cell r="D9">
            <v>135</v>
          </cell>
          <cell r="E9">
            <v>145</v>
          </cell>
          <cell r="F9">
            <v>156</v>
          </cell>
          <cell r="H9">
            <v>146.35</v>
          </cell>
          <cell r="I9">
            <v>146.35</v>
          </cell>
          <cell r="J9">
            <v>146.35</v>
          </cell>
          <cell r="K9">
            <v>146.35</v>
          </cell>
          <cell r="L9">
            <v>146.35</v>
          </cell>
        </row>
        <row r="10">
          <cell r="B10">
            <v>146</v>
          </cell>
          <cell r="C10">
            <v>140</v>
          </cell>
          <cell r="D10">
            <v>142</v>
          </cell>
          <cell r="E10">
            <v>139</v>
          </cell>
          <cell r="F10">
            <v>157</v>
          </cell>
          <cell r="H10">
            <v>146.35</v>
          </cell>
          <cell r="I10">
            <v>146.35</v>
          </cell>
          <cell r="J10">
            <v>146.35</v>
          </cell>
          <cell r="K10">
            <v>146.35</v>
          </cell>
          <cell r="L10">
            <v>146.35</v>
          </cell>
        </row>
        <row r="11">
          <cell r="B11">
            <v>150</v>
          </cell>
          <cell r="C11">
            <v>144</v>
          </cell>
          <cell r="D11">
            <v>139</v>
          </cell>
          <cell r="E11">
            <v>136</v>
          </cell>
          <cell r="F11">
            <v>156</v>
          </cell>
          <cell r="H11">
            <v>146.35</v>
          </cell>
          <cell r="I11">
            <v>146.35</v>
          </cell>
          <cell r="J11">
            <v>146.35</v>
          </cell>
          <cell r="K11">
            <v>146.35</v>
          </cell>
          <cell r="L11">
            <v>146.35</v>
          </cell>
        </row>
        <row r="12">
          <cell r="H12" t="str">
            <v/>
          </cell>
          <cell r="I12" t="str">
            <v/>
          </cell>
          <cell r="J12" t="str">
            <v/>
          </cell>
          <cell r="K12" t="str">
            <v/>
          </cell>
          <cell r="L12" t="str">
            <v/>
          </cell>
        </row>
        <row r="13">
          <cell r="H13" t="str">
            <v/>
          </cell>
          <cell r="I13" t="str">
            <v/>
          </cell>
          <cell r="J13" t="str">
            <v/>
          </cell>
          <cell r="K13" t="str">
            <v/>
          </cell>
          <cell r="L13" t="str">
            <v/>
          </cell>
        </row>
        <row r="14">
          <cell r="H14" t="str">
            <v/>
          </cell>
          <cell r="I14" t="str">
            <v/>
          </cell>
          <cell r="J14" t="str">
            <v/>
          </cell>
          <cell r="K14" t="str">
            <v/>
          </cell>
          <cell r="L14" t="str">
            <v/>
          </cell>
        </row>
        <row r="15">
          <cell r="H15" t="str">
            <v/>
          </cell>
          <cell r="I15" t="str">
            <v/>
          </cell>
          <cell r="J15" t="str">
            <v/>
          </cell>
          <cell r="K15" t="str">
            <v/>
          </cell>
          <cell r="L15" t="str">
            <v/>
          </cell>
        </row>
        <row r="16">
          <cell r="H16" t="str">
            <v/>
          </cell>
          <cell r="I16" t="str">
            <v/>
          </cell>
          <cell r="J16" t="str">
            <v/>
          </cell>
          <cell r="K16" t="str">
            <v/>
          </cell>
          <cell r="L16" t="str">
            <v/>
          </cell>
        </row>
        <row r="17">
          <cell r="H17" t="str">
            <v/>
          </cell>
          <cell r="I17" t="str">
            <v/>
          </cell>
          <cell r="J17" t="str">
            <v/>
          </cell>
          <cell r="K17" t="str">
            <v/>
          </cell>
          <cell r="L17" t="str">
            <v/>
          </cell>
        </row>
        <row r="18">
          <cell r="B18">
            <v>155</v>
          </cell>
          <cell r="C18">
            <v>158</v>
          </cell>
          <cell r="D18">
            <v>147</v>
          </cell>
          <cell r="E18">
            <v>150</v>
          </cell>
          <cell r="F18">
            <v>155</v>
          </cell>
          <cell r="H18">
            <v>149.05000000000001</v>
          </cell>
          <cell r="I18">
            <v>149.05000000000001</v>
          </cell>
          <cell r="J18">
            <v>149.05000000000001</v>
          </cell>
          <cell r="K18">
            <v>149.05000000000001</v>
          </cell>
          <cell r="L18">
            <v>149.05000000000001</v>
          </cell>
        </row>
        <row r="19">
          <cell r="B19">
            <v>154</v>
          </cell>
          <cell r="C19">
            <v>154</v>
          </cell>
          <cell r="D19">
            <v>136</v>
          </cell>
          <cell r="E19">
            <v>141</v>
          </cell>
          <cell r="F19">
            <v>157</v>
          </cell>
          <cell r="H19">
            <v>149.05000000000001</v>
          </cell>
          <cell r="I19">
            <v>149.05000000000001</v>
          </cell>
          <cell r="J19">
            <v>149.05000000000001</v>
          </cell>
          <cell r="K19">
            <v>149.05000000000001</v>
          </cell>
          <cell r="L19">
            <v>149.05000000000001</v>
          </cell>
        </row>
        <row r="20">
          <cell r="B20">
            <v>150</v>
          </cell>
          <cell r="C20">
            <v>149</v>
          </cell>
          <cell r="D20">
            <v>134</v>
          </cell>
          <cell r="E20">
            <v>149</v>
          </cell>
          <cell r="F20">
            <v>156</v>
          </cell>
          <cell r="H20">
            <v>149.05000000000001</v>
          </cell>
          <cell r="I20">
            <v>149.05000000000001</v>
          </cell>
          <cell r="J20">
            <v>149.05000000000001</v>
          </cell>
          <cell r="K20">
            <v>149.05000000000001</v>
          </cell>
          <cell r="L20">
            <v>149.05000000000001</v>
          </cell>
        </row>
        <row r="21">
          <cell r="B21">
            <v>154</v>
          </cell>
          <cell r="C21">
            <v>150</v>
          </cell>
          <cell r="D21">
            <v>143</v>
          </cell>
          <cell r="E21">
            <v>134</v>
          </cell>
          <cell r="F21">
            <v>155</v>
          </cell>
          <cell r="H21">
            <v>149.05000000000001</v>
          </cell>
          <cell r="I21">
            <v>149.05000000000001</v>
          </cell>
          <cell r="J21">
            <v>149.05000000000001</v>
          </cell>
          <cell r="K21">
            <v>149.05000000000001</v>
          </cell>
          <cell r="L21">
            <v>149.05000000000001</v>
          </cell>
        </row>
        <row r="22">
          <cell r="H22" t="str">
            <v/>
          </cell>
          <cell r="I22" t="str">
            <v/>
          </cell>
          <cell r="J22" t="str">
            <v/>
          </cell>
          <cell r="K22" t="str">
            <v/>
          </cell>
          <cell r="L22" t="str">
            <v/>
          </cell>
        </row>
        <row r="23">
          <cell r="H23" t="str">
            <v/>
          </cell>
          <cell r="I23" t="str">
            <v/>
          </cell>
          <cell r="J23" t="str">
            <v/>
          </cell>
          <cell r="K23" t="str">
            <v/>
          </cell>
          <cell r="L23" t="str">
            <v/>
          </cell>
        </row>
        <row r="24">
          <cell r="H24" t="str">
            <v/>
          </cell>
          <cell r="I24" t="str">
            <v/>
          </cell>
          <cell r="J24" t="str">
            <v/>
          </cell>
          <cell r="K24" t="str">
            <v/>
          </cell>
          <cell r="L24" t="str">
            <v/>
          </cell>
        </row>
        <row r="25">
          <cell r="H25" t="str">
            <v/>
          </cell>
          <cell r="I25" t="str">
            <v/>
          </cell>
          <cell r="J25" t="str">
            <v/>
          </cell>
          <cell r="K25" t="str">
            <v/>
          </cell>
          <cell r="L25" t="str">
            <v/>
          </cell>
        </row>
        <row r="26">
          <cell r="H26" t="str">
            <v/>
          </cell>
          <cell r="I26" t="str">
            <v/>
          </cell>
          <cell r="J26" t="str">
            <v/>
          </cell>
          <cell r="K26" t="str">
            <v/>
          </cell>
          <cell r="L26" t="str">
            <v/>
          </cell>
        </row>
        <row r="27">
          <cell r="H27" t="str">
            <v/>
          </cell>
          <cell r="I27" t="str">
            <v/>
          </cell>
          <cell r="J27" t="str">
            <v/>
          </cell>
          <cell r="K27" t="str">
            <v/>
          </cell>
          <cell r="L27" t="str">
            <v/>
          </cell>
        </row>
        <row r="28">
          <cell r="B28">
            <v>152</v>
          </cell>
          <cell r="C28">
            <v>150</v>
          </cell>
          <cell r="D28">
            <v>144</v>
          </cell>
          <cell r="E28">
            <v>142</v>
          </cell>
          <cell r="F28">
            <v>156</v>
          </cell>
          <cell r="H28">
            <v>148.5</v>
          </cell>
          <cell r="I28">
            <v>148.5</v>
          </cell>
          <cell r="J28">
            <v>148.5</v>
          </cell>
          <cell r="K28">
            <v>148.5</v>
          </cell>
          <cell r="L28">
            <v>148.5</v>
          </cell>
        </row>
        <row r="29">
          <cell r="B29">
            <v>150</v>
          </cell>
          <cell r="C29">
            <v>151</v>
          </cell>
          <cell r="D29">
            <v>136</v>
          </cell>
          <cell r="E29">
            <v>148</v>
          </cell>
          <cell r="F29">
            <v>154</v>
          </cell>
          <cell r="H29">
            <v>148.5</v>
          </cell>
          <cell r="I29">
            <v>148.5</v>
          </cell>
          <cell r="J29">
            <v>148.5</v>
          </cell>
          <cell r="K29">
            <v>148.5</v>
          </cell>
          <cell r="L29">
            <v>148.5</v>
          </cell>
        </row>
        <row r="30">
          <cell r="B30">
            <v>150</v>
          </cell>
          <cell r="C30">
            <v>157</v>
          </cell>
          <cell r="D30">
            <v>140</v>
          </cell>
          <cell r="E30">
            <v>144</v>
          </cell>
          <cell r="F30">
            <v>153</v>
          </cell>
          <cell r="H30">
            <v>148.5</v>
          </cell>
          <cell r="I30">
            <v>148.5</v>
          </cell>
          <cell r="J30">
            <v>148.5</v>
          </cell>
          <cell r="K30">
            <v>148.5</v>
          </cell>
          <cell r="L30">
            <v>148.5</v>
          </cell>
        </row>
        <row r="31">
          <cell r="B31">
            <v>154</v>
          </cell>
          <cell r="C31">
            <v>155</v>
          </cell>
          <cell r="D31">
            <v>135</v>
          </cell>
          <cell r="E31">
            <v>147</v>
          </cell>
          <cell r="F31">
            <v>152</v>
          </cell>
          <cell r="H31">
            <v>148.5</v>
          </cell>
          <cell r="I31">
            <v>148.5</v>
          </cell>
          <cell r="J31">
            <v>148.5</v>
          </cell>
          <cell r="K31">
            <v>148.5</v>
          </cell>
          <cell r="L31">
            <v>148.5</v>
          </cell>
        </row>
        <row r="32">
          <cell r="H32" t="str">
            <v/>
          </cell>
          <cell r="I32" t="str">
            <v/>
          </cell>
          <cell r="J32" t="str">
            <v/>
          </cell>
          <cell r="K32" t="str">
            <v/>
          </cell>
          <cell r="L32" t="str">
            <v/>
          </cell>
        </row>
        <row r="33">
          <cell r="H33" t="str">
            <v/>
          </cell>
          <cell r="I33" t="str">
            <v/>
          </cell>
          <cell r="J33" t="str">
            <v/>
          </cell>
          <cell r="K33" t="str">
            <v/>
          </cell>
          <cell r="L33" t="str">
            <v/>
          </cell>
        </row>
        <row r="34">
          <cell r="H34" t="str">
            <v/>
          </cell>
          <cell r="I34" t="str">
            <v/>
          </cell>
          <cell r="J34" t="str">
            <v/>
          </cell>
          <cell r="K34" t="str">
            <v/>
          </cell>
          <cell r="L34" t="str">
            <v/>
          </cell>
        </row>
        <row r="35">
          <cell r="H35" t="str">
            <v/>
          </cell>
          <cell r="I35" t="str">
            <v/>
          </cell>
          <cell r="J35" t="str">
            <v/>
          </cell>
          <cell r="K35" t="str">
            <v/>
          </cell>
          <cell r="L35" t="str">
            <v/>
          </cell>
        </row>
        <row r="36">
          <cell r="H36" t="str">
            <v/>
          </cell>
          <cell r="I36" t="str">
            <v/>
          </cell>
          <cell r="J36" t="str">
            <v/>
          </cell>
          <cell r="K36" t="str">
            <v/>
          </cell>
          <cell r="L36" t="str">
            <v/>
          </cell>
        </row>
        <row r="37">
          <cell r="H37" t="str">
            <v/>
          </cell>
          <cell r="I37" t="str">
            <v/>
          </cell>
          <cell r="J37" t="str">
            <v/>
          </cell>
          <cell r="K37" t="str">
            <v/>
          </cell>
          <cell r="L37" t="str">
            <v/>
          </cell>
        </row>
        <row r="38">
          <cell r="H38" t="str">
            <v/>
          </cell>
          <cell r="I38" t="str">
            <v/>
          </cell>
          <cell r="J38" t="str">
            <v/>
          </cell>
          <cell r="K38" t="str">
            <v/>
          </cell>
          <cell r="L38" t="str">
            <v/>
          </cell>
        </row>
        <row r="39">
          <cell r="H39" t="str">
            <v/>
          </cell>
          <cell r="I39" t="str">
            <v/>
          </cell>
          <cell r="J39" t="str">
            <v/>
          </cell>
          <cell r="K39" t="str">
            <v/>
          </cell>
          <cell r="L39" t="str">
            <v/>
          </cell>
        </row>
        <row r="40">
          <cell r="H40" t="str">
            <v/>
          </cell>
          <cell r="I40" t="str">
            <v/>
          </cell>
          <cell r="J40" t="str">
            <v/>
          </cell>
          <cell r="K40" t="str">
            <v/>
          </cell>
          <cell r="L40" t="str">
            <v/>
          </cell>
        </row>
        <row r="41">
          <cell r="H41" t="str">
            <v/>
          </cell>
          <cell r="I41" t="str">
            <v/>
          </cell>
          <cell r="J41" t="str">
            <v/>
          </cell>
          <cell r="K41" t="str">
            <v/>
          </cell>
          <cell r="L41" t="str">
            <v/>
          </cell>
        </row>
        <row r="42">
          <cell r="H42" t="str">
            <v/>
          </cell>
          <cell r="I42" t="str">
            <v/>
          </cell>
          <cell r="J42" t="str">
            <v/>
          </cell>
          <cell r="K42" t="str">
            <v/>
          </cell>
          <cell r="L42" t="str">
            <v/>
          </cell>
        </row>
        <row r="43">
          <cell r="H43" t="str">
            <v/>
          </cell>
          <cell r="I43" t="str">
            <v/>
          </cell>
          <cell r="J43" t="str">
            <v/>
          </cell>
          <cell r="K43" t="str">
            <v/>
          </cell>
          <cell r="L43" t="str">
            <v/>
          </cell>
        </row>
        <row r="44">
          <cell r="H44" t="str">
            <v/>
          </cell>
          <cell r="I44" t="str">
            <v/>
          </cell>
          <cell r="J44" t="str">
            <v/>
          </cell>
          <cell r="K44" t="str">
            <v/>
          </cell>
          <cell r="L44" t="str">
            <v/>
          </cell>
        </row>
        <row r="45">
          <cell r="H45" t="str">
            <v/>
          </cell>
          <cell r="I45" t="str">
            <v/>
          </cell>
          <cell r="J45" t="str">
            <v/>
          </cell>
          <cell r="K45" t="str">
            <v/>
          </cell>
          <cell r="L45" t="str">
            <v/>
          </cell>
        </row>
        <row r="46">
          <cell r="H46" t="str">
            <v/>
          </cell>
          <cell r="I46" t="str">
            <v/>
          </cell>
          <cell r="J46" t="str">
            <v/>
          </cell>
          <cell r="K46" t="str">
            <v/>
          </cell>
          <cell r="L46" t="str">
            <v/>
          </cell>
        </row>
        <row r="47">
          <cell r="H47" t="str">
            <v/>
          </cell>
          <cell r="I47" t="str">
            <v/>
          </cell>
          <cell r="J47" t="str">
            <v/>
          </cell>
          <cell r="K47" t="str">
            <v/>
          </cell>
          <cell r="L47" t="str">
            <v/>
          </cell>
        </row>
        <row r="48">
          <cell r="H48" t="str">
            <v/>
          </cell>
          <cell r="I48" t="str">
            <v/>
          </cell>
          <cell r="J48" t="str">
            <v/>
          </cell>
          <cell r="K48" t="str">
            <v/>
          </cell>
          <cell r="L48" t="str">
            <v/>
          </cell>
        </row>
        <row r="49">
          <cell r="H49" t="str">
            <v/>
          </cell>
          <cell r="I49" t="str">
            <v/>
          </cell>
          <cell r="J49" t="str">
            <v/>
          </cell>
          <cell r="K49" t="str">
            <v/>
          </cell>
          <cell r="L49" t="str">
            <v/>
          </cell>
        </row>
        <row r="50">
          <cell r="H50" t="str">
            <v/>
          </cell>
          <cell r="I50" t="str">
            <v/>
          </cell>
          <cell r="J50" t="str">
            <v/>
          </cell>
          <cell r="K50" t="str">
            <v/>
          </cell>
          <cell r="L50" t="str">
            <v/>
          </cell>
        </row>
        <row r="51">
          <cell r="H51" t="str">
            <v/>
          </cell>
          <cell r="I51" t="str">
            <v/>
          </cell>
          <cell r="J51" t="str">
            <v/>
          </cell>
          <cell r="K51" t="str">
            <v/>
          </cell>
          <cell r="L51" t="str">
            <v/>
          </cell>
        </row>
        <row r="52">
          <cell r="H52" t="str">
            <v/>
          </cell>
          <cell r="I52" t="str">
            <v/>
          </cell>
          <cell r="J52" t="str">
            <v/>
          </cell>
          <cell r="K52" t="str">
            <v/>
          </cell>
          <cell r="L52" t="str">
            <v/>
          </cell>
        </row>
        <row r="53">
          <cell r="H53" t="str">
            <v/>
          </cell>
          <cell r="I53" t="str">
            <v/>
          </cell>
          <cell r="J53" t="str">
            <v/>
          </cell>
          <cell r="K53" t="str">
            <v/>
          </cell>
          <cell r="L53" t="str">
            <v/>
          </cell>
        </row>
        <row r="54">
          <cell r="H54" t="str">
            <v/>
          </cell>
          <cell r="I54" t="str">
            <v/>
          </cell>
          <cell r="J54" t="str">
            <v/>
          </cell>
          <cell r="K54" t="str">
            <v/>
          </cell>
          <cell r="L54" t="str">
            <v/>
          </cell>
        </row>
        <row r="55">
          <cell r="H55" t="str">
            <v/>
          </cell>
          <cell r="I55" t="str">
            <v/>
          </cell>
          <cell r="J55" t="str">
            <v/>
          </cell>
          <cell r="K55" t="str">
            <v/>
          </cell>
          <cell r="L55" t="str">
            <v/>
          </cell>
        </row>
        <row r="56">
          <cell r="H56" t="str">
            <v/>
          </cell>
          <cell r="I56" t="str">
            <v/>
          </cell>
          <cell r="J56" t="str">
            <v/>
          </cell>
          <cell r="K56" t="str">
            <v/>
          </cell>
          <cell r="L56" t="str">
            <v/>
          </cell>
        </row>
        <row r="57">
          <cell r="H57" t="str">
            <v/>
          </cell>
          <cell r="I57" t="str">
            <v/>
          </cell>
          <cell r="J57" t="str">
            <v/>
          </cell>
          <cell r="K57" t="str">
            <v/>
          </cell>
          <cell r="L57" t="str">
            <v/>
          </cell>
        </row>
        <row r="60">
          <cell r="B60">
            <v>152.25</v>
          </cell>
          <cell r="C60">
            <v>149.83333333333334</v>
          </cell>
          <cell r="D60">
            <v>139.16666666666666</v>
          </cell>
          <cell r="E60">
            <v>143.25</v>
          </cell>
          <cell r="F60">
            <v>155.33333333333334</v>
          </cell>
          <cell r="H60">
            <v>152</v>
          </cell>
          <cell r="I60">
            <v>143.5</v>
          </cell>
          <cell r="J60">
            <v>138.75</v>
          </cell>
          <cell r="K60">
            <v>141</v>
          </cell>
          <cell r="L60">
            <v>156.5</v>
          </cell>
        </row>
        <row r="61">
          <cell r="B61">
            <v>152.25</v>
          </cell>
          <cell r="C61">
            <v>149.83333333333334</v>
          </cell>
          <cell r="D61">
            <v>139.16666666666666</v>
          </cell>
          <cell r="E61">
            <v>143.25</v>
          </cell>
          <cell r="F61">
            <v>155.33333333333334</v>
          </cell>
          <cell r="H61">
            <v>152</v>
          </cell>
          <cell r="I61">
            <v>143.5</v>
          </cell>
          <cell r="J61">
            <v>138.75</v>
          </cell>
          <cell r="K61">
            <v>141</v>
          </cell>
          <cell r="L61">
            <v>156.5</v>
          </cell>
        </row>
        <row r="62">
          <cell r="B62">
            <v>152.25</v>
          </cell>
          <cell r="C62">
            <v>149.83333333333334</v>
          </cell>
          <cell r="D62">
            <v>139.16666666666666</v>
          </cell>
          <cell r="E62">
            <v>143.25</v>
          </cell>
          <cell r="F62">
            <v>155.33333333333334</v>
          </cell>
          <cell r="H62">
            <v>152</v>
          </cell>
          <cell r="I62">
            <v>143.5</v>
          </cell>
          <cell r="J62">
            <v>138.75</v>
          </cell>
          <cell r="K62">
            <v>141</v>
          </cell>
          <cell r="L62">
            <v>156.5</v>
          </cell>
        </row>
        <row r="63">
          <cell r="B63">
            <v>152.25</v>
          </cell>
          <cell r="C63">
            <v>149.83333333333334</v>
          </cell>
          <cell r="D63">
            <v>139.16666666666666</v>
          </cell>
          <cell r="E63">
            <v>143.25</v>
          </cell>
          <cell r="F63">
            <v>155.33333333333334</v>
          </cell>
          <cell r="H63">
            <v>152</v>
          </cell>
          <cell r="I63">
            <v>143.5</v>
          </cell>
          <cell r="J63">
            <v>138.75</v>
          </cell>
          <cell r="K63">
            <v>141</v>
          </cell>
          <cell r="L63">
            <v>156.5</v>
          </cell>
        </row>
        <row r="64">
          <cell r="B64" t="str">
            <v/>
          </cell>
          <cell r="C64" t="str">
            <v/>
          </cell>
          <cell r="D64" t="str">
            <v/>
          </cell>
          <cell r="E64" t="str">
            <v/>
          </cell>
          <cell r="F64" t="str">
            <v/>
          </cell>
          <cell r="H64" t="str">
            <v/>
          </cell>
          <cell r="I64" t="str">
            <v/>
          </cell>
          <cell r="J64" t="str">
            <v/>
          </cell>
          <cell r="K64" t="str">
            <v/>
          </cell>
          <cell r="L64" t="str">
            <v/>
          </cell>
        </row>
        <row r="65">
          <cell r="B65" t="str">
            <v/>
          </cell>
          <cell r="C65" t="str">
            <v/>
          </cell>
          <cell r="D65" t="str">
            <v/>
          </cell>
          <cell r="E65" t="str">
            <v/>
          </cell>
          <cell r="F65" t="str">
            <v/>
          </cell>
          <cell r="H65" t="str">
            <v/>
          </cell>
          <cell r="I65" t="str">
            <v/>
          </cell>
          <cell r="J65" t="str">
            <v/>
          </cell>
          <cell r="K65" t="str">
            <v/>
          </cell>
          <cell r="L65" t="str">
            <v/>
          </cell>
        </row>
        <row r="66">
          <cell r="B66" t="str">
            <v/>
          </cell>
          <cell r="C66" t="str">
            <v/>
          </cell>
          <cell r="D66" t="str">
            <v/>
          </cell>
          <cell r="E66" t="str">
            <v/>
          </cell>
          <cell r="F66" t="str">
            <v/>
          </cell>
          <cell r="H66" t="str">
            <v/>
          </cell>
          <cell r="I66" t="str">
            <v/>
          </cell>
          <cell r="J66" t="str">
            <v/>
          </cell>
          <cell r="K66" t="str">
            <v/>
          </cell>
          <cell r="L66" t="str">
            <v/>
          </cell>
        </row>
        <row r="67">
          <cell r="B67" t="str">
            <v/>
          </cell>
          <cell r="C67" t="str">
            <v/>
          </cell>
          <cell r="D67" t="str">
            <v/>
          </cell>
          <cell r="E67" t="str">
            <v/>
          </cell>
          <cell r="F67" t="str">
            <v/>
          </cell>
          <cell r="H67" t="str">
            <v/>
          </cell>
          <cell r="I67" t="str">
            <v/>
          </cell>
          <cell r="J67" t="str">
            <v/>
          </cell>
          <cell r="K67" t="str">
            <v/>
          </cell>
          <cell r="L67" t="str">
            <v/>
          </cell>
        </row>
        <row r="68">
          <cell r="B68" t="str">
            <v/>
          </cell>
          <cell r="C68" t="str">
            <v/>
          </cell>
          <cell r="D68" t="str">
            <v/>
          </cell>
          <cell r="E68" t="str">
            <v/>
          </cell>
          <cell r="F68" t="str">
            <v/>
          </cell>
          <cell r="H68" t="str">
            <v/>
          </cell>
          <cell r="I68" t="str">
            <v/>
          </cell>
          <cell r="J68" t="str">
            <v/>
          </cell>
          <cell r="K68" t="str">
            <v/>
          </cell>
          <cell r="L68" t="str">
            <v/>
          </cell>
        </row>
        <row r="69">
          <cell r="B69" t="str">
            <v/>
          </cell>
          <cell r="C69" t="str">
            <v/>
          </cell>
          <cell r="D69" t="str">
            <v/>
          </cell>
          <cell r="E69" t="str">
            <v/>
          </cell>
          <cell r="F69" t="str">
            <v/>
          </cell>
          <cell r="H69" t="str">
            <v/>
          </cell>
          <cell r="I69" t="str">
            <v/>
          </cell>
          <cell r="J69" t="str">
            <v/>
          </cell>
          <cell r="K69" t="str">
            <v/>
          </cell>
          <cell r="L69" t="str">
            <v/>
          </cell>
        </row>
        <row r="70">
          <cell r="B70">
            <v>152.25</v>
          </cell>
          <cell r="C70">
            <v>149.83333333333334</v>
          </cell>
          <cell r="D70">
            <v>139.16666666666666</v>
          </cell>
          <cell r="E70">
            <v>143.25</v>
          </cell>
          <cell r="F70">
            <v>155.33333333333334</v>
          </cell>
          <cell r="H70">
            <v>153.25</v>
          </cell>
          <cell r="I70">
            <v>152.75</v>
          </cell>
          <cell r="J70">
            <v>140</v>
          </cell>
          <cell r="K70">
            <v>143.5</v>
          </cell>
          <cell r="L70">
            <v>155.75</v>
          </cell>
        </row>
        <row r="71">
          <cell r="B71">
            <v>152.25</v>
          </cell>
          <cell r="C71">
            <v>149.83333333333334</v>
          </cell>
          <cell r="D71">
            <v>139.16666666666666</v>
          </cell>
          <cell r="E71">
            <v>143.25</v>
          </cell>
          <cell r="F71">
            <v>155.33333333333334</v>
          </cell>
          <cell r="H71">
            <v>153.25</v>
          </cell>
          <cell r="I71">
            <v>152.75</v>
          </cell>
          <cell r="J71">
            <v>140</v>
          </cell>
          <cell r="K71">
            <v>143.5</v>
          </cell>
          <cell r="L71">
            <v>155.75</v>
          </cell>
        </row>
        <row r="72">
          <cell r="B72">
            <v>152.25</v>
          </cell>
          <cell r="C72">
            <v>149.83333333333334</v>
          </cell>
          <cell r="D72">
            <v>139.16666666666666</v>
          </cell>
          <cell r="E72">
            <v>143.25</v>
          </cell>
          <cell r="F72">
            <v>155.33333333333334</v>
          </cell>
          <cell r="H72">
            <v>153.25</v>
          </cell>
          <cell r="I72">
            <v>152.75</v>
          </cell>
          <cell r="J72">
            <v>140</v>
          </cell>
          <cell r="K72">
            <v>143.5</v>
          </cell>
          <cell r="L72">
            <v>155.75</v>
          </cell>
        </row>
        <row r="73">
          <cell r="B73">
            <v>152.25</v>
          </cell>
          <cell r="C73">
            <v>149.83333333333334</v>
          </cell>
          <cell r="D73">
            <v>139.16666666666666</v>
          </cell>
          <cell r="E73">
            <v>143.25</v>
          </cell>
          <cell r="F73">
            <v>155.33333333333334</v>
          </cell>
          <cell r="H73">
            <v>153.25</v>
          </cell>
          <cell r="I73">
            <v>152.75</v>
          </cell>
          <cell r="J73">
            <v>140</v>
          </cell>
          <cell r="K73">
            <v>143.5</v>
          </cell>
          <cell r="L73">
            <v>155.75</v>
          </cell>
        </row>
        <row r="74">
          <cell r="B74" t="str">
            <v/>
          </cell>
          <cell r="C74" t="str">
            <v/>
          </cell>
          <cell r="D74" t="str">
            <v/>
          </cell>
          <cell r="E74" t="str">
            <v/>
          </cell>
          <cell r="F74" t="str">
            <v/>
          </cell>
          <cell r="H74" t="str">
            <v/>
          </cell>
          <cell r="I74" t="str">
            <v/>
          </cell>
          <cell r="J74" t="str">
            <v/>
          </cell>
          <cell r="K74" t="str">
            <v/>
          </cell>
          <cell r="L74" t="str">
            <v/>
          </cell>
        </row>
        <row r="75">
          <cell r="B75" t="str">
            <v/>
          </cell>
          <cell r="C75" t="str">
            <v/>
          </cell>
          <cell r="D75" t="str">
            <v/>
          </cell>
          <cell r="E75" t="str">
            <v/>
          </cell>
          <cell r="F75" t="str">
            <v/>
          </cell>
          <cell r="H75" t="str">
            <v/>
          </cell>
          <cell r="I75" t="str">
            <v/>
          </cell>
          <cell r="J75" t="str">
            <v/>
          </cell>
          <cell r="K75" t="str">
            <v/>
          </cell>
          <cell r="L75" t="str">
            <v/>
          </cell>
        </row>
        <row r="76">
          <cell r="B76" t="str">
            <v/>
          </cell>
          <cell r="C76" t="str">
            <v/>
          </cell>
          <cell r="D76" t="str">
            <v/>
          </cell>
          <cell r="E76" t="str">
            <v/>
          </cell>
          <cell r="F76" t="str">
            <v/>
          </cell>
          <cell r="H76" t="str">
            <v/>
          </cell>
          <cell r="I76" t="str">
            <v/>
          </cell>
          <cell r="J76" t="str">
            <v/>
          </cell>
          <cell r="K76" t="str">
            <v/>
          </cell>
          <cell r="L76" t="str">
            <v/>
          </cell>
        </row>
        <row r="77">
          <cell r="B77" t="str">
            <v/>
          </cell>
          <cell r="C77" t="str">
            <v/>
          </cell>
          <cell r="D77" t="str">
            <v/>
          </cell>
          <cell r="E77" t="str">
            <v/>
          </cell>
          <cell r="F77" t="str">
            <v/>
          </cell>
          <cell r="H77" t="str">
            <v/>
          </cell>
          <cell r="I77" t="str">
            <v/>
          </cell>
          <cell r="J77" t="str">
            <v/>
          </cell>
          <cell r="K77" t="str">
            <v/>
          </cell>
          <cell r="L77" t="str">
            <v/>
          </cell>
        </row>
        <row r="78">
          <cell r="B78" t="str">
            <v/>
          </cell>
          <cell r="C78" t="str">
            <v/>
          </cell>
          <cell r="D78" t="str">
            <v/>
          </cell>
          <cell r="E78" t="str">
            <v/>
          </cell>
          <cell r="F78" t="str">
            <v/>
          </cell>
          <cell r="H78" t="str">
            <v/>
          </cell>
          <cell r="I78" t="str">
            <v/>
          </cell>
          <cell r="J78" t="str">
            <v/>
          </cell>
          <cell r="K78" t="str">
            <v/>
          </cell>
          <cell r="L78" t="str">
            <v/>
          </cell>
        </row>
        <row r="79">
          <cell r="B79" t="str">
            <v/>
          </cell>
          <cell r="C79" t="str">
            <v/>
          </cell>
          <cell r="D79" t="str">
            <v/>
          </cell>
          <cell r="E79" t="str">
            <v/>
          </cell>
          <cell r="F79" t="str">
            <v/>
          </cell>
          <cell r="H79" t="str">
            <v/>
          </cell>
          <cell r="I79" t="str">
            <v/>
          </cell>
          <cell r="J79" t="str">
            <v/>
          </cell>
          <cell r="K79" t="str">
            <v/>
          </cell>
          <cell r="L79" t="str">
            <v/>
          </cell>
        </row>
        <row r="80">
          <cell r="B80">
            <v>152.25</v>
          </cell>
          <cell r="C80">
            <v>149.83333333333334</v>
          </cell>
          <cell r="D80">
            <v>139.16666666666666</v>
          </cell>
          <cell r="E80">
            <v>143.25</v>
          </cell>
          <cell r="F80">
            <v>155.33333333333334</v>
          </cell>
          <cell r="H80">
            <v>151.5</v>
          </cell>
          <cell r="I80">
            <v>153.25</v>
          </cell>
          <cell r="J80">
            <v>138.75</v>
          </cell>
          <cell r="K80">
            <v>145.25</v>
          </cell>
          <cell r="L80">
            <v>153.75</v>
          </cell>
        </row>
        <row r="81">
          <cell r="B81">
            <v>152.25</v>
          </cell>
          <cell r="C81">
            <v>149.83333333333334</v>
          </cell>
          <cell r="D81">
            <v>139.16666666666666</v>
          </cell>
          <cell r="E81">
            <v>143.25</v>
          </cell>
          <cell r="F81">
            <v>155.33333333333334</v>
          </cell>
          <cell r="H81">
            <v>151.5</v>
          </cell>
          <cell r="I81">
            <v>153.25</v>
          </cell>
          <cell r="J81">
            <v>138.75</v>
          </cell>
          <cell r="K81">
            <v>145.25</v>
          </cell>
          <cell r="L81">
            <v>153.75</v>
          </cell>
        </row>
        <row r="82">
          <cell r="B82">
            <v>152.25</v>
          </cell>
          <cell r="C82">
            <v>149.83333333333334</v>
          </cell>
          <cell r="D82">
            <v>139.16666666666666</v>
          </cell>
          <cell r="E82">
            <v>143.25</v>
          </cell>
          <cell r="F82">
            <v>155.33333333333334</v>
          </cell>
          <cell r="H82">
            <v>151.5</v>
          </cell>
          <cell r="I82">
            <v>153.25</v>
          </cell>
          <cell r="J82">
            <v>138.75</v>
          </cell>
          <cell r="K82">
            <v>145.25</v>
          </cell>
          <cell r="L82">
            <v>153.75</v>
          </cell>
        </row>
        <row r="83">
          <cell r="B83">
            <v>152.25</v>
          </cell>
          <cell r="C83">
            <v>149.83333333333334</v>
          </cell>
          <cell r="D83">
            <v>139.16666666666666</v>
          </cell>
          <cell r="E83">
            <v>143.25</v>
          </cell>
          <cell r="F83">
            <v>155.33333333333334</v>
          </cell>
          <cell r="H83">
            <v>151.5</v>
          </cell>
          <cell r="I83">
            <v>153.25</v>
          </cell>
          <cell r="J83">
            <v>138.75</v>
          </cell>
          <cell r="K83">
            <v>145.25</v>
          </cell>
          <cell r="L83">
            <v>153.75</v>
          </cell>
        </row>
        <row r="84">
          <cell r="B84" t="str">
            <v/>
          </cell>
          <cell r="C84" t="str">
            <v/>
          </cell>
          <cell r="D84" t="str">
            <v/>
          </cell>
          <cell r="E84" t="str">
            <v/>
          </cell>
          <cell r="F84" t="str">
            <v/>
          </cell>
          <cell r="H84" t="str">
            <v/>
          </cell>
          <cell r="I84" t="str">
            <v/>
          </cell>
          <cell r="J84" t="str">
            <v/>
          </cell>
          <cell r="K84" t="str">
            <v/>
          </cell>
          <cell r="L84" t="str">
            <v/>
          </cell>
        </row>
        <row r="85">
          <cell r="B85" t="str">
            <v/>
          </cell>
          <cell r="C85" t="str">
            <v/>
          </cell>
          <cell r="D85" t="str">
            <v/>
          </cell>
          <cell r="E85" t="str">
            <v/>
          </cell>
          <cell r="F85" t="str">
            <v/>
          </cell>
          <cell r="H85" t="str">
            <v/>
          </cell>
          <cell r="I85" t="str">
            <v/>
          </cell>
          <cell r="J85" t="str">
            <v/>
          </cell>
          <cell r="K85" t="str">
            <v/>
          </cell>
          <cell r="L85" t="str">
            <v/>
          </cell>
        </row>
        <row r="86">
          <cell r="B86" t="str">
            <v/>
          </cell>
          <cell r="C86" t="str">
            <v/>
          </cell>
          <cell r="D86" t="str">
            <v/>
          </cell>
          <cell r="E86" t="str">
            <v/>
          </cell>
          <cell r="F86" t="str">
            <v/>
          </cell>
          <cell r="H86" t="str">
            <v/>
          </cell>
          <cell r="I86" t="str">
            <v/>
          </cell>
          <cell r="J86" t="str">
            <v/>
          </cell>
          <cell r="K86" t="str">
            <v/>
          </cell>
          <cell r="L86" t="str">
            <v/>
          </cell>
        </row>
        <row r="87">
          <cell r="B87" t="str">
            <v/>
          </cell>
          <cell r="C87" t="str">
            <v/>
          </cell>
          <cell r="D87" t="str">
            <v/>
          </cell>
          <cell r="E87" t="str">
            <v/>
          </cell>
          <cell r="F87" t="str">
            <v/>
          </cell>
          <cell r="H87" t="str">
            <v/>
          </cell>
          <cell r="I87" t="str">
            <v/>
          </cell>
          <cell r="J87" t="str">
            <v/>
          </cell>
          <cell r="K87" t="str">
            <v/>
          </cell>
          <cell r="L87" t="str">
            <v/>
          </cell>
        </row>
        <row r="88">
          <cell r="B88" t="str">
            <v/>
          </cell>
          <cell r="C88" t="str">
            <v/>
          </cell>
          <cell r="D88" t="str">
            <v/>
          </cell>
          <cell r="E88" t="str">
            <v/>
          </cell>
          <cell r="F88" t="str">
            <v/>
          </cell>
          <cell r="H88" t="str">
            <v/>
          </cell>
          <cell r="I88" t="str">
            <v/>
          </cell>
          <cell r="J88" t="str">
            <v/>
          </cell>
          <cell r="K88" t="str">
            <v/>
          </cell>
          <cell r="L88" t="str">
            <v/>
          </cell>
        </row>
        <row r="89">
          <cell r="B89" t="str">
            <v/>
          </cell>
          <cell r="C89" t="str">
            <v/>
          </cell>
          <cell r="D89" t="str">
            <v/>
          </cell>
          <cell r="E89" t="str">
            <v/>
          </cell>
          <cell r="F89" t="str">
            <v/>
          </cell>
          <cell r="H89" t="str">
            <v/>
          </cell>
          <cell r="I89" t="str">
            <v/>
          </cell>
          <cell r="J89" t="str">
            <v/>
          </cell>
          <cell r="K89" t="str">
            <v/>
          </cell>
          <cell r="L89" t="str">
            <v/>
          </cell>
        </row>
        <row r="90">
          <cell r="B90" t="str">
            <v/>
          </cell>
          <cell r="C90" t="str">
            <v/>
          </cell>
          <cell r="D90" t="str">
            <v/>
          </cell>
          <cell r="E90" t="str">
            <v/>
          </cell>
          <cell r="F90" t="str">
            <v/>
          </cell>
          <cell r="H90" t="str">
            <v/>
          </cell>
          <cell r="I90" t="str">
            <v/>
          </cell>
          <cell r="J90" t="str">
            <v/>
          </cell>
          <cell r="K90" t="str">
            <v/>
          </cell>
          <cell r="L90" t="str">
            <v/>
          </cell>
        </row>
        <row r="91">
          <cell r="B91" t="str">
            <v/>
          </cell>
          <cell r="C91" t="str">
            <v/>
          </cell>
          <cell r="D91" t="str">
            <v/>
          </cell>
          <cell r="E91" t="str">
            <v/>
          </cell>
          <cell r="F91" t="str">
            <v/>
          </cell>
          <cell r="H91" t="str">
            <v/>
          </cell>
          <cell r="I91" t="str">
            <v/>
          </cell>
          <cell r="J91" t="str">
            <v/>
          </cell>
          <cell r="K91" t="str">
            <v/>
          </cell>
          <cell r="L91" t="str">
            <v/>
          </cell>
        </row>
        <row r="92">
          <cell r="B92" t="str">
            <v/>
          </cell>
          <cell r="C92" t="str">
            <v/>
          </cell>
          <cell r="D92" t="str">
            <v/>
          </cell>
          <cell r="E92" t="str">
            <v/>
          </cell>
          <cell r="F92" t="str">
            <v/>
          </cell>
          <cell r="H92" t="str">
            <v/>
          </cell>
          <cell r="I92" t="str">
            <v/>
          </cell>
          <cell r="J92" t="str">
            <v/>
          </cell>
          <cell r="K92" t="str">
            <v/>
          </cell>
          <cell r="L92" t="str">
            <v/>
          </cell>
        </row>
        <row r="93">
          <cell r="B93" t="str">
            <v/>
          </cell>
          <cell r="C93" t="str">
            <v/>
          </cell>
          <cell r="D93" t="str">
            <v/>
          </cell>
          <cell r="E93" t="str">
            <v/>
          </cell>
          <cell r="F93" t="str">
            <v/>
          </cell>
          <cell r="H93" t="str">
            <v/>
          </cell>
          <cell r="I93" t="str">
            <v/>
          </cell>
          <cell r="J93" t="str">
            <v/>
          </cell>
          <cell r="K93" t="str">
            <v/>
          </cell>
          <cell r="L93" t="str">
            <v/>
          </cell>
        </row>
        <row r="94">
          <cell r="B94" t="str">
            <v/>
          </cell>
          <cell r="C94" t="str">
            <v/>
          </cell>
          <cell r="D94" t="str">
            <v/>
          </cell>
          <cell r="E94" t="str">
            <v/>
          </cell>
          <cell r="F94" t="str">
            <v/>
          </cell>
          <cell r="H94" t="str">
            <v/>
          </cell>
          <cell r="I94" t="str">
            <v/>
          </cell>
          <cell r="J94" t="str">
            <v/>
          </cell>
          <cell r="K94" t="str">
            <v/>
          </cell>
          <cell r="L94" t="str">
            <v/>
          </cell>
        </row>
        <row r="95">
          <cell r="B95" t="str">
            <v/>
          </cell>
          <cell r="C95" t="str">
            <v/>
          </cell>
          <cell r="D95" t="str">
            <v/>
          </cell>
          <cell r="E95" t="str">
            <v/>
          </cell>
          <cell r="F95" t="str">
            <v/>
          </cell>
          <cell r="H95" t="str">
            <v/>
          </cell>
          <cell r="I95" t="str">
            <v/>
          </cell>
          <cell r="J95" t="str">
            <v/>
          </cell>
          <cell r="K95" t="str">
            <v/>
          </cell>
          <cell r="L95" t="str">
            <v/>
          </cell>
        </row>
        <row r="96">
          <cell r="B96" t="str">
            <v/>
          </cell>
          <cell r="C96" t="str">
            <v/>
          </cell>
          <cell r="D96" t="str">
            <v/>
          </cell>
          <cell r="E96" t="str">
            <v/>
          </cell>
          <cell r="F96" t="str">
            <v/>
          </cell>
          <cell r="H96" t="str">
            <v/>
          </cell>
          <cell r="I96" t="str">
            <v/>
          </cell>
          <cell r="J96" t="str">
            <v/>
          </cell>
          <cell r="K96" t="str">
            <v/>
          </cell>
          <cell r="L96" t="str">
            <v/>
          </cell>
        </row>
        <row r="97">
          <cell r="B97" t="str">
            <v/>
          </cell>
          <cell r="C97" t="str">
            <v/>
          </cell>
          <cell r="D97" t="str">
            <v/>
          </cell>
          <cell r="E97" t="str">
            <v/>
          </cell>
          <cell r="F97" t="str">
            <v/>
          </cell>
          <cell r="H97" t="str">
            <v/>
          </cell>
          <cell r="I97" t="str">
            <v/>
          </cell>
          <cell r="J97" t="str">
            <v/>
          </cell>
          <cell r="K97" t="str">
            <v/>
          </cell>
          <cell r="L97" t="str">
            <v/>
          </cell>
        </row>
        <row r="98">
          <cell r="B98" t="str">
            <v/>
          </cell>
          <cell r="C98" t="str">
            <v/>
          </cell>
          <cell r="D98" t="str">
            <v/>
          </cell>
          <cell r="E98" t="str">
            <v/>
          </cell>
          <cell r="F98" t="str">
            <v/>
          </cell>
          <cell r="H98" t="str">
            <v/>
          </cell>
          <cell r="I98" t="str">
            <v/>
          </cell>
          <cell r="J98" t="str">
            <v/>
          </cell>
          <cell r="K98" t="str">
            <v/>
          </cell>
          <cell r="L98" t="str">
            <v/>
          </cell>
        </row>
        <row r="99">
          <cell r="B99" t="str">
            <v/>
          </cell>
          <cell r="C99" t="str">
            <v/>
          </cell>
          <cell r="D99" t="str">
            <v/>
          </cell>
          <cell r="E99" t="str">
            <v/>
          </cell>
          <cell r="F99" t="str">
            <v/>
          </cell>
          <cell r="H99" t="str">
            <v/>
          </cell>
          <cell r="I99" t="str">
            <v/>
          </cell>
          <cell r="J99" t="str">
            <v/>
          </cell>
          <cell r="K99" t="str">
            <v/>
          </cell>
          <cell r="L99" t="str">
            <v/>
          </cell>
        </row>
        <row r="100">
          <cell r="B100" t="str">
            <v/>
          </cell>
          <cell r="C100" t="str">
            <v/>
          </cell>
          <cell r="D100" t="str">
            <v/>
          </cell>
          <cell r="E100" t="str">
            <v/>
          </cell>
          <cell r="F100" t="str">
            <v/>
          </cell>
          <cell r="H100" t="str">
            <v/>
          </cell>
          <cell r="I100" t="str">
            <v/>
          </cell>
          <cell r="J100" t="str">
            <v/>
          </cell>
          <cell r="K100" t="str">
            <v/>
          </cell>
          <cell r="L100" t="str">
            <v/>
          </cell>
        </row>
        <row r="101">
          <cell r="B101" t="str">
            <v/>
          </cell>
          <cell r="C101" t="str">
            <v/>
          </cell>
          <cell r="D101" t="str">
            <v/>
          </cell>
          <cell r="E101" t="str">
            <v/>
          </cell>
          <cell r="F101" t="str">
            <v/>
          </cell>
          <cell r="H101" t="str">
            <v/>
          </cell>
          <cell r="I101" t="str">
            <v/>
          </cell>
          <cell r="J101" t="str">
            <v/>
          </cell>
          <cell r="K101" t="str">
            <v/>
          </cell>
          <cell r="L101" t="str">
            <v/>
          </cell>
        </row>
        <row r="102">
          <cell r="B102" t="str">
            <v/>
          </cell>
          <cell r="C102" t="str">
            <v/>
          </cell>
          <cell r="D102" t="str">
            <v/>
          </cell>
          <cell r="E102" t="str">
            <v/>
          </cell>
          <cell r="F102" t="str">
            <v/>
          </cell>
          <cell r="H102" t="str">
            <v/>
          </cell>
          <cell r="I102" t="str">
            <v/>
          </cell>
          <cell r="J102" t="str">
            <v/>
          </cell>
          <cell r="K102" t="str">
            <v/>
          </cell>
          <cell r="L102" t="str">
            <v/>
          </cell>
        </row>
        <row r="103">
          <cell r="B103" t="str">
            <v/>
          </cell>
          <cell r="C103" t="str">
            <v/>
          </cell>
          <cell r="D103" t="str">
            <v/>
          </cell>
          <cell r="E103" t="str">
            <v/>
          </cell>
          <cell r="F103" t="str">
            <v/>
          </cell>
          <cell r="H103" t="str">
            <v/>
          </cell>
          <cell r="I103" t="str">
            <v/>
          </cell>
          <cell r="J103" t="str">
            <v/>
          </cell>
          <cell r="K103" t="str">
            <v/>
          </cell>
          <cell r="L103" t="str">
            <v/>
          </cell>
        </row>
        <row r="104">
          <cell r="B104" t="str">
            <v/>
          </cell>
          <cell r="C104" t="str">
            <v/>
          </cell>
          <cell r="D104" t="str">
            <v/>
          </cell>
          <cell r="E104" t="str">
            <v/>
          </cell>
          <cell r="F104" t="str">
            <v/>
          </cell>
          <cell r="H104" t="str">
            <v/>
          </cell>
          <cell r="I104" t="str">
            <v/>
          </cell>
          <cell r="J104" t="str">
            <v/>
          </cell>
          <cell r="K104" t="str">
            <v/>
          </cell>
          <cell r="L104" t="str">
            <v/>
          </cell>
        </row>
        <row r="105">
          <cell r="B105" t="str">
            <v/>
          </cell>
          <cell r="C105" t="str">
            <v/>
          </cell>
          <cell r="D105" t="str">
            <v/>
          </cell>
          <cell r="E105" t="str">
            <v/>
          </cell>
          <cell r="F105" t="str">
            <v/>
          </cell>
          <cell r="H105" t="str">
            <v/>
          </cell>
          <cell r="I105" t="str">
            <v/>
          </cell>
          <cell r="J105" t="str">
            <v/>
          </cell>
          <cell r="K105" t="str">
            <v/>
          </cell>
          <cell r="L105" t="str">
            <v/>
          </cell>
        </row>
        <row r="106">
          <cell r="B106" t="str">
            <v/>
          </cell>
          <cell r="C106" t="str">
            <v/>
          </cell>
          <cell r="D106" t="str">
            <v/>
          </cell>
          <cell r="E106" t="str">
            <v/>
          </cell>
          <cell r="F106" t="str">
            <v/>
          </cell>
          <cell r="H106" t="str">
            <v/>
          </cell>
          <cell r="I106" t="str">
            <v/>
          </cell>
          <cell r="J106" t="str">
            <v/>
          </cell>
          <cell r="K106" t="str">
            <v/>
          </cell>
          <cell r="L106" t="str">
            <v/>
          </cell>
        </row>
        <row r="107">
          <cell r="B107" t="str">
            <v/>
          </cell>
          <cell r="C107" t="str">
            <v/>
          </cell>
          <cell r="D107" t="str">
            <v/>
          </cell>
          <cell r="E107" t="str">
            <v/>
          </cell>
          <cell r="F107" t="str">
            <v/>
          </cell>
          <cell r="H107" t="str">
            <v/>
          </cell>
          <cell r="I107" t="str">
            <v/>
          </cell>
          <cell r="J107" t="str">
            <v/>
          </cell>
          <cell r="K107" t="str">
            <v/>
          </cell>
          <cell r="L107" t="str">
            <v/>
          </cell>
        </row>
        <row r="108">
          <cell r="B108" t="str">
            <v/>
          </cell>
          <cell r="C108" t="str">
            <v/>
          </cell>
          <cell r="D108" t="str">
            <v/>
          </cell>
          <cell r="E108" t="str">
            <v/>
          </cell>
          <cell r="F108" t="str">
            <v/>
          </cell>
          <cell r="H108" t="str">
            <v/>
          </cell>
          <cell r="I108" t="str">
            <v/>
          </cell>
          <cell r="J108" t="str">
            <v/>
          </cell>
          <cell r="K108" t="str">
            <v/>
          </cell>
          <cell r="L108" t="str">
            <v/>
          </cell>
        </row>
        <row r="109">
          <cell r="B109" t="str">
            <v/>
          </cell>
          <cell r="C109" t="str">
            <v/>
          </cell>
          <cell r="D109" t="str">
            <v/>
          </cell>
          <cell r="E109" t="str">
            <v/>
          </cell>
          <cell r="F109" t="str">
            <v/>
          </cell>
          <cell r="H109" t="str">
            <v/>
          </cell>
          <cell r="I109" t="str">
            <v/>
          </cell>
          <cell r="J109" t="str">
            <v/>
          </cell>
          <cell r="K109" t="str">
            <v/>
          </cell>
          <cell r="L109" t="str">
            <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MSTR"/>
    </sheetNames>
    <definedNames>
      <definedName name="FTQ" refersTo="#BEZUG!"/>
      <definedName name="L4PULLS" refersTo="#BEZUG!"/>
      <definedName name="L4RET" refersTo="#BEZUG!"/>
      <definedName name="LANPUL" refersTo="#BEZUG!"/>
      <definedName name="LANRET" refersTo="#BEZUG!"/>
      <definedName name="LINPULL" refersTo="#BEZUG!"/>
      <definedName name="LINRET" refersTo="#BEZUG!"/>
      <definedName name="LORDPULL" refersTo="#BEZUG!"/>
      <definedName name="LORDRET" refersTo="#BEZUG!"/>
      <definedName name="MORPULL" refersTo="#BEZUG!"/>
      <definedName name="MORRET" refersTo="#BEZUG!"/>
      <definedName name="OKPULL" refersTo="#BEZUG!"/>
      <definedName name="OKRET" refersTo="#BEZUG!"/>
      <definedName name="PRINT1" refersTo="#BEZUG!"/>
      <definedName name="PRINT10" refersTo="#BEZUG!"/>
      <definedName name="PRINT11" refersTo="#BEZUG!"/>
      <definedName name="PRINT12" refersTo="#BEZUG!"/>
      <definedName name="PRINT13" refersTo="#BEZUG!"/>
      <definedName name="PRINT14" refersTo="#BEZUG!"/>
      <definedName name="PRINT15" refersTo="#BEZUG!"/>
      <definedName name="PRINT16" refersTo="#BEZUG!"/>
      <definedName name="PRINT17" refersTo="#BEZUG!"/>
      <definedName name="PRINT18" refersTo="#BEZUG!"/>
      <definedName name="PRINT19" refersTo="#BEZUG!"/>
      <definedName name="PRINT2" refersTo="#BEZUG!"/>
      <definedName name="PRINT20" refersTo="#BEZUG!"/>
      <definedName name="PRINT24" refersTo="#BEZUG!"/>
      <definedName name="PRINT25" refersTo="#BEZUG!"/>
      <definedName name="PRINT3" refersTo="#BEZUG!"/>
      <definedName name="PRINT4" refersTo="#BEZUG!"/>
      <definedName name="PRINT5" refersTo="#BEZUG!"/>
      <definedName name="PRINT6" refersTo="#BEZUG!"/>
      <definedName name="PRINT7" refersTo="#BEZUG!"/>
      <definedName name="PRINT8" refersTo="#BEZUG!"/>
      <definedName name="PRINT9" refersTo="#BEZUG!"/>
      <definedName name="RAMPULL" refersTo="#BEZUG!"/>
      <definedName name="RAMRET" refersTo="#BEZUG!"/>
      <definedName name="READ" refersTo="#BEZUG!"/>
      <definedName name="SHRVPULL" refersTo="#BEZUG!"/>
      <definedName name="SHRVRET" refersTo="#BEZUG!"/>
      <definedName name="TILPULL" refersTo="#BEZUG!"/>
      <definedName name="TILRET" refersTo="#BEZUG!"/>
      <definedName name="TONPULL" refersTo="#BEZUG!"/>
      <definedName name="WILPULL" refersTo="#BEZUG!"/>
      <definedName name="WILRET" refersTo="#BEZUG!"/>
    </defined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000C9-9EFB-DF4D-A43A-463D72B8922D}" name="Table2" displayName="Table2" ref="B3:V33" totalsRowShown="0" headerRowDxfId="25" dataDxfId="24" headerRowBorderDxfId="22" tableBorderDxfId="23" totalsRowBorderDxfId="21">
  <tableColumns count="21">
    <tableColumn id="2" xr3:uid="{D3198790-90A6-1D49-80B1-EC2E320D891F}" name="Funktion / _x000a_Prozesschritt" dataDxfId="20"/>
    <tableColumn id="3" xr3:uid="{3CB4D503-4609-1442-B0CD-C10909B94F11}" name="Fehlerart (FA) des Prozessschritts" dataDxfId="19"/>
    <tableColumn id="4" xr3:uid="{9FC0B793-E4B9-9D49-8A72-FA4868F306C2}" name="Fehlerfolge (FF)" dataDxfId="18"/>
    <tableColumn id="5" xr3:uid="{A31118B5-A83E-9D4B-8C78-C1ED47A448B9}" name="Bedeutung B (der FF)" dataDxfId="17"/>
    <tableColumn id="7" xr3:uid="{F50F2E29-B657-8A4B-9016-58B8E5107BD9}" name="Fehlerursache (FU)" dataDxfId="16"/>
    <tableColumn id="8" xr3:uid="{C8523CD3-7507-D649-B608-D57CE8CF15E0}" name="Vorhandene Vermeidungs-_x000a_maßnahme_x000a_(der FU)" dataDxfId="15"/>
    <tableColumn id="9" xr3:uid="{D6627FE7-DE2B-0D4E-8239-566FC0BC1276}" name="Auftreten A (der FU)" dataDxfId="14"/>
    <tableColumn id="10" xr3:uid="{59CC635B-915A-6249-9A48-4DB0E6081BCC}" name="Vorhandene Entdeckungs-_x000a_maßnahme _x000a_(für FU oder FA)" dataDxfId="13"/>
    <tableColumn id="11" xr3:uid="{E29162F9-5B5E-BE49-9384-2C64E7EF8678}" name="Entdeckung E" dataDxfId="12"/>
    <tableColumn id="12" xr3:uid="{B1086A50-9BCC-4D49-A3A5-175E4954EF36}" name="RPZ (B x A x E)" dataDxfId="11">
      <calculatedColumnFormula>Table2[[#This Row],[Bedeutung B (der FF)]]*Table2[[#This Row],[Auftreten A (der FU)]]*Table2[[#This Row],[Entdeckung E]]</calculatedColumnFormula>
    </tableColumn>
    <tableColumn id="24" xr3:uid="{41A637CD-BC01-B446-AA34-78403A4158ED}" name="AP" dataDxfId="10"/>
    <tableColumn id="17" xr3:uid="{62810305-CAB1-1342-AA54-EFB10403131F}" name="Vermeidungs-_x000a_maßnahme" dataDxfId="9"/>
    <tableColumn id="1" xr3:uid="{4A41A292-759E-7D4C-8A69-F17B6DA818AB}" name="Entdeckungs-_x000a_maßnahme" dataDxfId="8"/>
    <tableColumn id="18" xr3:uid="{D604EDD5-5AEB-E24C-A04B-D6962DC74F2B}" name="Name des Verantwortlichen" dataDxfId="7"/>
    <tableColumn id="25" xr3:uid="{7393DACC-8E29-4446-B39B-0E90BCECB45B}" name="Geplantes Fertigstellungsdatum" dataDxfId="6"/>
    <tableColumn id="19" xr3:uid="{3C13C900-15DD-3D4F-B3B8-496E55A5ACE0}" name="Ergriffene Maßnahme" dataDxfId="5"/>
    <tableColumn id="26" xr3:uid="{42F1AEEA-F932-DC4A-8F73-61AA2C6B014E}" name="Fertigstellungsdatum" dataDxfId="4"/>
    <tableColumn id="20" xr3:uid="{75F04AA0-FECA-4747-B97B-D30721699DAF}" name="Bedeutung B" dataDxfId="3"/>
    <tableColumn id="21" xr3:uid="{35C68729-1559-8643-A4C5-504855120143}" name="Auftreten A" dataDxfId="2"/>
    <tableColumn id="22" xr3:uid="{822BD90F-4015-9645-9C41-62BE58B778FE}" name="Entdeckung E2" dataDxfId="1"/>
    <tableColumn id="23" xr3:uid="{1D8E1E07-04D6-394A-95B1-C3F1FB45CDA1}" name="AP neu" dataDxfId="0"/>
  </tableColumns>
  <tableStyleInfo name="TableStyleLight15"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50E5-D734-B747-98C3-7CC754237FBC}">
  <sheetPr>
    <pageSetUpPr fitToPage="1"/>
  </sheetPr>
  <dimension ref="B1:E30"/>
  <sheetViews>
    <sheetView tabSelected="1" zoomScale="141" zoomScaleNormal="100" workbookViewId="0">
      <selection activeCell="B2" sqref="B2:E2"/>
    </sheetView>
  </sheetViews>
  <sheetFormatPr baseColWidth="10" defaultColWidth="10.6640625" defaultRowHeight="14"/>
  <cols>
    <col min="1" max="1" width="1.83203125" style="256" customWidth="1"/>
    <col min="2" max="2" width="4.1640625" style="256" customWidth="1"/>
    <col min="3" max="3" width="41.1640625" style="256" customWidth="1"/>
    <col min="4" max="4" width="45.5" style="256" customWidth="1"/>
    <col min="5" max="5" width="39.5" style="256" customWidth="1"/>
    <col min="6" max="256" width="10.6640625" style="256"/>
    <col min="257" max="257" width="1.83203125" style="256" customWidth="1"/>
    <col min="258" max="258" width="4.1640625" style="256" customWidth="1"/>
    <col min="259" max="259" width="41.1640625" style="256" customWidth="1"/>
    <col min="260" max="260" width="45.5" style="256" customWidth="1"/>
    <col min="261" max="261" width="39.5" style="256" customWidth="1"/>
    <col min="262" max="512" width="10.6640625" style="256"/>
    <col min="513" max="513" width="1.83203125" style="256" customWidth="1"/>
    <col min="514" max="514" width="4.1640625" style="256" customWidth="1"/>
    <col min="515" max="515" width="41.1640625" style="256" customWidth="1"/>
    <col min="516" max="516" width="45.5" style="256" customWidth="1"/>
    <col min="517" max="517" width="39.5" style="256" customWidth="1"/>
    <col min="518" max="768" width="10.6640625" style="256"/>
    <col min="769" max="769" width="1.83203125" style="256" customWidth="1"/>
    <col min="770" max="770" width="4.1640625" style="256" customWidth="1"/>
    <col min="771" max="771" width="41.1640625" style="256" customWidth="1"/>
    <col min="772" max="772" width="45.5" style="256" customWidth="1"/>
    <col min="773" max="773" width="39.5" style="256" customWidth="1"/>
    <col min="774" max="1024" width="10.6640625" style="256"/>
    <col min="1025" max="1025" width="1.83203125" style="256" customWidth="1"/>
    <col min="1026" max="1026" width="4.1640625" style="256" customWidth="1"/>
    <col min="1027" max="1027" width="41.1640625" style="256" customWidth="1"/>
    <col min="1028" max="1028" width="45.5" style="256" customWidth="1"/>
    <col min="1029" max="1029" width="39.5" style="256" customWidth="1"/>
    <col min="1030" max="1280" width="10.6640625" style="256"/>
    <col min="1281" max="1281" width="1.83203125" style="256" customWidth="1"/>
    <col min="1282" max="1282" width="4.1640625" style="256" customWidth="1"/>
    <col min="1283" max="1283" width="41.1640625" style="256" customWidth="1"/>
    <col min="1284" max="1284" width="45.5" style="256" customWidth="1"/>
    <col min="1285" max="1285" width="39.5" style="256" customWidth="1"/>
    <col min="1286" max="1536" width="10.6640625" style="256"/>
    <col min="1537" max="1537" width="1.83203125" style="256" customWidth="1"/>
    <col min="1538" max="1538" width="4.1640625" style="256" customWidth="1"/>
    <col min="1539" max="1539" width="41.1640625" style="256" customWidth="1"/>
    <col min="1540" max="1540" width="45.5" style="256" customWidth="1"/>
    <col min="1541" max="1541" width="39.5" style="256" customWidth="1"/>
    <col min="1542" max="1792" width="10.6640625" style="256"/>
    <col min="1793" max="1793" width="1.83203125" style="256" customWidth="1"/>
    <col min="1794" max="1794" width="4.1640625" style="256" customWidth="1"/>
    <col min="1795" max="1795" width="41.1640625" style="256" customWidth="1"/>
    <col min="1796" max="1796" width="45.5" style="256" customWidth="1"/>
    <col min="1797" max="1797" width="39.5" style="256" customWidth="1"/>
    <col min="1798" max="2048" width="10.6640625" style="256"/>
    <col min="2049" max="2049" width="1.83203125" style="256" customWidth="1"/>
    <col min="2050" max="2050" width="4.1640625" style="256" customWidth="1"/>
    <col min="2051" max="2051" width="41.1640625" style="256" customWidth="1"/>
    <col min="2052" max="2052" width="45.5" style="256" customWidth="1"/>
    <col min="2053" max="2053" width="39.5" style="256" customWidth="1"/>
    <col min="2054" max="2304" width="10.6640625" style="256"/>
    <col min="2305" max="2305" width="1.83203125" style="256" customWidth="1"/>
    <col min="2306" max="2306" width="4.1640625" style="256" customWidth="1"/>
    <col min="2307" max="2307" width="41.1640625" style="256" customWidth="1"/>
    <col min="2308" max="2308" width="45.5" style="256" customWidth="1"/>
    <col min="2309" max="2309" width="39.5" style="256" customWidth="1"/>
    <col min="2310" max="2560" width="10.6640625" style="256"/>
    <col min="2561" max="2561" width="1.83203125" style="256" customWidth="1"/>
    <col min="2562" max="2562" width="4.1640625" style="256" customWidth="1"/>
    <col min="2563" max="2563" width="41.1640625" style="256" customWidth="1"/>
    <col min="2564" max="2564" width="45.5" style="256" customWidth="1"/>
    <col min="2565" max="2565" width="39.5" style="256" customWidth="1"/>
    <col min="2566" max="2816" width="10.6640625" style="256"/>
    <col min="2817" max="2817" width="1.83203125" style="256" customWidth="1"/>
    <col min="2818" max="2818" width="4.1640625" style="256" customWidth="1"/>
    <col min="2819" max="2819" width="41.1640625" style="256" customWidth="1"/>
    <col min="2820" max="2820" width="45.5" style="256" customWidth="1"/>
    <col min="2821" max="2821" width="39.5" style="256" customWidth="1"/>
    <col min="2822" max="3072" width="10.6640625" style="256"/>
    <col min="3073" max="3073" width="1.83203125" style="256" customWidth="1"/>
    <col min="3074" max="3074" width="4.1640625" style="256" customWidth="1"/>
    <col min="3075" max="3075" width="41.1640625" style="256" customWidth="1"/>
    <col min="3076" max="3076" width="45.5" style="256" customWidth="1"/>
    <col min="3077" max="3077" width="39.5" style="256" customWidth="1"/>
    <col min="3078" max="3328" width="10.6640625" style="256"/>
    <col min="3329" max="3329" width="1.83203125" style="256" customWidth="1"/>
    <col min="3330" max="3330" width="4.1640625" style="256" customWidth="1"/>
    <col min="3331" max="3331" width="41.1640625" style="256" customWidth="1"/>
    <col min="3332" max="3332" width="45.5" style="256" customWidth="1"/>
    <col min="3333" max="3333" width="39.5" style="256" customWidth="1"/>
    <col min="3334" max="3584" width="10.6640625" style="256"/>
    <col min="3585" max="3585" width="1.83203125" style="256" customWidth="1"/>
    <col min="3586" max="3586" width="4.1640625" style="256" customWidth="1"/>
    <col min="3587" max="3587" width="41.1640625" style="256" customWidth="1"/>
    <col min="3588" max="3588" width="45.5" style="256" customWidth="1"/>
    <col min="3589" max="3589" width="39.5" style="256" customWidth="1"/>
    <col min="3590" max="3840" width="10.6640625" style="256"/>
    <col min="3841" max="3841" width="1.83203125" style="256" customWidth="1"/>
    <col min="3842" max="3842" width="4.1640625" style="256" customWidth="1"/>
    <col min="3843" max="3843" width="41.1640625" style="256" customWidth="1"/>
    <col min="3844" max="3844" width="45.5" style="256" customWidth="1"/>
    <col min="3845" max="3845" width="39.5" style="256" customWidth="1"/>
    <col min="3846" max="4096" width="10.6640625" style="256"/>
    <col min="4097" max="4097" width="1.83203125" style="256" customWidth="1"/>
    <col min="4098" max="4098" width="4.1640625" style="256" customWidth="1"/>
    <col min="4099" max="4099" width="41.1640625" style="256" customWidth="1"/>
    <col min="4100" max="4100" width="45.5" style="256" customWidth="1"/>
    <col min="4101" max="4101" width="39.5" style="256" customWidth="1"/>
    <col min="4102" max="4352" width="10.6640625" style="256"/>
    <col min="4353" max="4353" width="1.83203125" style="256" customWidth="1"/>
    <col min="4354" max="4354" width="4.1640625" style="256" customWidth="1"/>
    <col min="4355" max="4355" width="41.1640625" style="256" customWidth="1"/>
    <col min="4356" max="4356" width="45.5" style="256" customWidth="1"/>
    <col min="4357" max="4357" width="39.5" style="256" customWidth="1"/>
    <col min="4358" max="4608" width="10.6640625" style="256"/>
    <col min="4609" max="4609" width="1.83203125" style="256" customWidth="1"/>
    <col min="4610" max="4610" width="4.1640625" style="256" customWidth="1"/>
    <col min="4611" max="4611" width="41.1640625" style="256" customWidth="1"/>
    <col min="4612" max="4612" width="45.5" style="256" customWidth="1"/>
    <col min="4613" max="4613" width="39.5" style="256" customWidth="1"/>
    <col min="4614" max="4864" width="10.6640625" style="256"/>
    <col min="4865" max="4865" width="1.83203125" style="256" customWidth="1"/>
    <col min="4866" max="4866" width="4.1640625" style="256" customWidth="1"/>
    <col min="4867" max="4867" width="41.1640625" style="256" customWidth="1"/>
    <col min="4868" max="4868" width="45.5" style="256" customWidth="1"/>
    <col min="4869" max="4869" width="39.5" style="256" customWidth="1"/>
    <col min="4870" max="5120" width="10.6640625" style="256"/>
    <col min="5121" max="5121" width="1.83203125" style="256" customWidth="1"/>
    <col min="5122" max="5122" width="4.1640625" style="256" customWidth="1"/>
    <col min="5123" max="5123" width="41.1640625" style="256" customWidth="1"/>
    <col min="5124" max="5124" width="45.5" style="256" customWidth="1"/>
    <col min="5125" max="5125" width="39.5" style="256" customWidth="1"/>
    <col min="5126" max="5376" width="10.6640625" style="256"/>
    <col min="5377" max="5377" width="1.83203125" style="256" customWidth="1"/>
    <col min="5378" max="5378" width="4.1640625" style="256" customWidth="1"/>
    <col min="5379" max="5379" width="41.1640625" style="256" customWidth="1"/>
    <col min="5380" max="5380" width="45.5" style="256" customWidth="1"/>
    <col min="5381" max="5381" width="39.5" style="256" customWidth="1"/>
    <col min="5382" max="5632" width="10.6640625" style="256"/>
    <col min="5633" max="5633" width="1.83203125" style="256" customWidth="1"/>
    <col min="5634" max="5634" width="4.1640625" style="256" customWidth="1"/>
    <col min="5635" max="5635" width="41.1640625" style="256" customWidth="1"/>
    <col min="5636" max="5636" width="45.5" style="256" customWidth="1"/>
    <col min="5637" max="5637" width="39.5" style="256" customWidth="1"/>
    <col min="5638" max="5888" width="10.6640625" style="256"/>
    <col min="5889" max="5889" width="1.83203125" style="256" customWidth="1"/>
    <col min="5890" max="5890" width="4.1640625" style="256" customWidth="1"/>
    <col min="5891" max="5891" width="41.1640625" style="256" customWidth="1"/>
    <col min="5892" max="5892" width="45.5" style="256" customWidth="1"/>
    <col min="5893" max="5893" width="39.5" style="256" customWidth="1"/>
    <col min="5894" max="6144" width="10.6640625" style="256"/>
    <col min="6145" max="6145" width="1.83203125" style="256" customWidth="1"/>
    <col min="6146" max="6146" width="4.1640625" style="256" customWidth="1"/>
    <col min="6147" max="6147" width="41.1640625" style="256" customWidth="1"/>
    <col min="6148" max="6148" width="45.5" style="256" customWidth="1"/>
    <col min="6149" max="6149" width="39.5" style="256" customWidth="1"/>
    <col min="6150" max="6400" width="10.6640625" style="256"/>
    <col min="6401" max="6401" width="1.83203125" style="256" customWidth="1"/>
    <col min="6402" max="6402" width="4.1640625" style="256" customWidth="1"/>
    <col min="6403" max="6403" width="41.1640625" style="256" customWidth="1"/>
    <col min="6404" max="6404" width="45.5" style="256" customWidth="1"/>
    <col min="6405" max="6405" width="39.5" style="256" customWidth="1"/>
    <col min="6406" max="6656" width="10.6640625" style="256"/>
    <col min="6657" max="6657" width="1.83203125" style="256" customWidth="1"/>
    <col min="6658" max="6658" width="4.1640625" style="256" customWidth="1"/>
    <col min="6659" max="6659" width="41.1640625" style="256" customWidth="1"/>
    <col min="6660" max="6660" width="45.5" style="256" customWidth="1"/>
    <col min="6661" max="6661" width="39.5" style="256" customWidth="1"/>
    <col min="6662" max="6912" width="10.6640625" style="256"/>
    <col min="6913" max="6913" width="1.83203125" style="256" customWidth="1"/>
    <col min="6914" max="6914" width="4.1640625" style="256" customWidth="1"/>
    <col min="6915" max="6915" width="41.1640625" style="256" customWidth="1"/>
    <col min="6916" max="6916" width="45.5" style="256" customWidth="1"/>
    <col min="6917" max="6917" width="39.5" style="256" customWidth="1"/>
    <col min="6918" max="7168" width="10.6640625" style="256"/>
    <col min="7169" max="7169" width="1.83203125" style="256" customWidth="1"/>
    <col min="7170" max="7170" width="4.1640625" style="256" customWidth="1"/>
    <col min="7171" max="7171" width="41.1640625" style="256" customWidth="1"/>
    <col min="7172" max="7172" width="45.5" style="256" customWidth="1"/>
    <col min="7173" max="7173" width="39.5" style="256" customWidth="1"/>
    <col min="7174" max="7424" width="10.6640625" style="256"/>
    <col min="7425" max="7425" width="1.83203125" style="256" customWidth="1"/>
    <col min="7426" max="7426" width="4.1640625" style="256" customWidth="1"/>
    <col min="7427" max="7427" width="41.1640625" style="256" customWidth="1"/>
    <col min="7428" max="7428" width="45.5" style="256" customWidth="1"/>
    <col min="7429" max="7429" width="39.5" style="256" customWidth="1"/>
    <col min="7430" max="7680" width="10.6640625" style="256"/>
    <col min="7681" max="7681" width="1.83203125" style="256" customWidth="1"/>
    <col min="7682" max="7682" width="4.1640625" style="256" customWidth="1"/>
    <col min="7683" max="7683" width="41.1640625" style="256" customWidth="1"/>
    <col min="7684" max="7684" width="45.5" style="256" customWidth="1"/>
    <col min="7685" max="7685" width="39.5" style="256" customWidth="1"/>
    <col min="7686" max="7936" width="10.6640625" style="256"/>
    <col min="7937" max="7937" width="1.83203125" style="256" customWidth="1"/>
    <col min="7938" max="7938" width="4.1640625" style="256" customWidth="1"/>
    <col min="7939" max="7939" width="41.1640625" style="256" customWidth="1"/>
    <col min="7940" max="7940" width="45.5" style="256" customWidth="1"/>
    <col min="7941" max="7941" width="39.5" style="256" customWidth="1"/>
    <col min="7942" max="8192" width="10.6640625" style="256"/>
    <col min="8193" max="8193" width="1.83203125" style="256" customWidth="1"/>
    <col min="8194" max="8194" width="4.1640625" style="256" customWidth="1"/>
    <col min="8195" max="8195" width="41.1640625" style="256" customWidth="1"/>
    <col min="8196" max="8196" width="45.5" style="256" customWidth="1"/>
    <col min="8197" max="8197" width="39.5" style="256" customWidth="1"/>
    <col min="8198" max="8448" width="10.6640625" style="256"/>
    <col min="8449" max="8449" width="1.83203125" style="256" customWidth="1"/>
    <col min="8450" max="8450" width="4.1640625" style="256" customWidth="1"/>
    <col min="8451" max="8451" width="41.1640625" style="256" customWidth="1"/>
    <col min="8452" max="8452" width="45.5" style="256" customWidth="1"/>
    <col min="8453" max="8453" width="39.5" style="256" customWidth="1"/>
    <col min="8454" max="8704" width="10.6640625" style="256"/>
    <col min="8705" max="8705" width="1.83203125" style="256" customWidth="1"/>
    <col min="8706" max="8706" width="4.1640625" style="256" customWidth="1"/>
    <col min="8707" max="8707" width="41.1640625" style="256" customWidth="1"/>
    <col min="8708" max="8708" width="45.5" style="256" customWidth="1"/>
    <col min="8709" max="8709" width="39.5" style="256" customWidth="1"/>
    <col min="8710" max="8960" width="10.6640625" style="256"/>
    <col min="8961" max="8961" width="1.83203125" style="256" customWidth="1"/>
    <col min="8962" max="8962" width="4.1640625" style="256" customWidth="1"/>
    <col min="8963" max="8963" width="41.1640625" style="256" customWidth="1"/>
    <col min="8964" max="8964" width="45.5" style="256" customWidth="1"/>
    <col min="8965" max="8965" width="39.5" style="256" customWidth="1"/>
    <col min="8966" max="9216" width="10.6640625" style="256"/>
    <col min="9217" max="9217" width="1.83203125" style="256" customWidth="1"/>
    <col min="9218" max="9218" width="4.1640625" style="256" customWidth="1"/>
    <col min="9219" max="9219" width="41.1640625" style="256" customWidth="1"/>
    <col min="9220" max="9220" width="45.5" style="256" customWidth="1"/>
    <col min="9221" max="9221" width="39.5" style="256" customWidth="1"/>
    <col min="9222" max="9472" width="10.6640625" style="256"/>
    <col min="9473" max="9473" width="1.83203125" style="256" customWidth="1"/>
    <col min="9474" max="9474" width="4.1640625" style="256" customWidth="1"/>
    <col min="9475" max="9475" width="41.1640625" style="256" customWidth="1"/>
    <col min="9476" max="9476" width="45.5" style="256" customWidth="1"/>
    <col min="9477" max="9477" width="39.5" style="256" customWidth="1"/>
    <col min="9478" max="9728" width="10.6640625" style="256"/>
    <col min="9729" max="9729" width="1.83203125" style="256" customWidth="1"/>
    <col min="9730" max="9730" width="4.1640625" style="256" customWidth="1"/>
    <col min="9731" max="9731" width="41.1640625" style="256" customWidth="1"/>
    <col min="9732" max="9732" width="45.5" style="256" customWidth="1"/>
    <col min="9733" max="9733" width="39.5" style="256" customWidth="1"/>
    <col min="9734" max="9984" width="10.6640625" style="256"/>
    <col min="9985" max="9985" width="1.83203125" style="256" customWidth="1"/>
    <col min="9986" max="9986" width="4.1640625" style="256" customWidth="1"/>
    <col min="9987" max="9987" width="41.1640625" style="256" customWidth="1"/>
    <col min="9988" max="9988" width="45.5" style="256" customWidth="1"/>
    <col min="9989" max="9989" width="39.5" style="256" customWidth="1"/>
    <col min="9990" max="10240" width="10.6640625" style="256"/>
    <col min="10241" max="10241" width="1.83203125" style="256" customWidth="1"/>
    <col min="10242" max="10242" width="4.1640625" style="256" customWidth="1"/>
    <col min="10243" max="10243" width="41.1640625" style="256" customWidth="1"/>
    <col min="10244" max="10244" width="45.5" style="256" customWidth="1"/>
    <col min="10245" max="10245" width="39.5" style="256" customWidth="1"/>
    <col min="10246" max="10496" width="10.6640625" style="256"/>
    <col min="10497" max="10497" width="1.83203125" style="256" customWidth="1"/>
    <col min="10498" max="10498" width="4.1640625" style="256" customWidth="1"/>
    <col min="10499" max="10499" width="41.1640625" style="256" customWidth="1"/>
    <col min="10500" max="10500" width="45.5" style="256" customWidth="1"/>
    <col min="10501" max="10501" width="39.5" style="256" customWidth="1"/>
    <col min="10502" max="10752" width="10.6640625" style="256"/>
    <col min="10753" max="10753" width="1.83203125" style="256" customWidth="1"/>
    <col min="10754" max="10754" width="4.1640625" style="256" customWidth="1"/>
    <col min="10755" max="10755" width="41.1640625" style="256" customWidth="1"/>
    <col min="10756" max="10756" width="45.5" style="256" customWidth="1"/>
    <col min="10757" max="10757" width="39.5" style="256" customWidth="1"/>
    <col min="10758" max="11008" width="10.6640625" style="256"/>
    <col min="11009" max="11009" width="1.83203125" style="256" customWidth="1"/>
    <col min="11010" max="11010" width="4.1640625" style="256" customWidth="1"/>
    <col min="11011" max="11011" width="41.1640625" style="256" customWidth="1"/>
    <col min="11012" max="11012" width="45.5" style="256" customWidth="1"/>
    <col min="11013" max="11013" width="39.5" style="256" customWidth="1"/>
    <col min="11014" max="11264" width="10.6640625" style="256"/>
    <col min="11265" max="11265" width="1.83203125" style="256" customWidth="1"/>
    <col min="11266" max="11266" width="4.1640625" style="256" customWidth="1"/>
    <col min="11267" max="11267" width="41.1640625" style="256" customWidth="1"/>
    <col min="11268" max="11268" width="45.5" style="256" customWidth="1"/>
    <col min="11269" max="11269" width="39.5" style="256" customWidth="1"/>
    <col min="11270" max="11520" width="10.6640625" style="256"/>
    <col min="11521" max="11521" width="1.83203125" style="256" customWidth="1"/>
    <col min="11522" max="11522" width="4.1640625" style="256" customWidth="1"/>
    <col min="11523" max="11523" width="41.1640625" style="256" customWidth="1"/>
    <col min="11524" max="11524" width="45.5" style="256" customWidth="1"/>
    <col min="11525" max="11525" width="39.5" style="256" customWidth="1"/>
    <col min="11526" max="11776" width="10.6640625" style="256"/>
    <col min="11777" max="11777" width="1.83203125" style="256" customWidth="1"/>
    <col min="11778" max="11778" width="4.1640625" style="256" customWidth="1"/>
    <col min="11779" max="11779" width="41.1640625" style="256" customWidth="1"/>
    <col min="11780" max="11780" width="45.5" style="256" customWidth="1"/>
    <col min="11781" max="11781" width="39.5" style="256" customWidth="1"/>
    <col min="11782" max="12032" width="10.6640625" style="256"/>
    <col min="12033" max="12033" width="1.83203125" style="256" customWidth="1"/>
    <col min="12034" max="12034" width="4.1640625" style="256" customWidth="1"/>
    <col min="12035" max="12035" width="41.1640625" style="256" customWidth="1"/>
    <col min="12036" max="12036" width="45.5" style="256" customWidth="1"/>
    <col min="12037" max="12037" width="39.5" style="256" customWidth="1"/>
    <col min="12038" max="12288" width="10.6640625" style="256"/>
    <col min="12289" max="12289" width="1.83203125" style="256" customWidth="1"/>
    <col min="12290" max="12290" width="4.1640625" style="256" customWidth="1"/>
    <col min="12291" max="12291" width="41.1640625" style="256" customWidth="1"/>
    <col min="12292" max="12292" width="45.5" style="256" customWidth="1"/>
    <col min="12293" max="12293" width="39.5" style="256" customWidth="1"/>
    <col min="12294" max="12544" width="10.6640625" style="256"/>
    <col min="12545" max="12545" width="1.83203125" style="256" customWidth="1"/>
    <col min="12546" max="12546" width="4.1640625" style="256" customWidth="1"/>
    <col min="12547" max="12547" width="41.1640625" style="256" customWidth="1"/>
    <col min="12548" max="12548" width="45.5" style="256" customWidth="1"/>
    <col min="12549" max="12549" width="39.5" style="256" customWidth="1"/>
    <col min="12550" max="12800" width="10.6640625" style="256"/>
    <col min="12801" max="12801" width="1.83203125" style="256" customWidth="1"/>
    <col min="12802" max="12802" width="4.1640625" style="256" customWidth="1"/>
    <col min="12803" max="12803" width="41.1640625" style="256" customWidth="1"/>
    <col min="12804" max="12804" width="45.5" style="256" customWidth="1"/>
    <col min="12805" max="12805" width="39.5" style="256" customWidth="1"/>
    <col min="12806" max="13056" width="10.6640625" style="256"/>
    <col min="13057" max="13057" width="1.83203125" style="256" customWidth="1"/>
    <col min="13058" max="13058" width="4.1640625" style="256" customWidth="1"/>
    <col min="13059" max="13059" width="41.1640625" style="256" customWidth="1"/>
    <col min="13060" max="13060" width="45.5" style="256" customWidth="1"/>
    <col min="13061" max="13061" width="39.5" style="256" customWidth="1"/>
    <col min="13062" max="13312" width="10.6640625" style="256"/>
    <col min="13313" max="13313" width="1.83203125" style="256" customWidth="1"/>
    <col min="13314" max="13314" width="4.1640625" style="256" customWidth="1"/>
    <col min="13315" max="13315" width="41.1640625" style="256" customWidth="1"/>
    <col min="13316" max="13316" width="45.5" style="256" customWidth="1"/>
    <col min="13317" max="13317" width="39.5" style="256" customWidth="1"/>
    <col min="13318" max="13568" width="10.6640625" style="256"/>
    <col min="13569" max="13569" width="1.83203125" style="256" customWidth="1"/>
    <col min="13570" max="13570" width="4.1640625" style="256" customWidth="1"/>
    <col min="13571" max="13571" width="41.1640625" style="256" customWidth="1"/>
    <col min="13572" max="13572" width="45.5" style="256" customWidth="1"/>
    <col min="13573" max="13573" width="39.5" style="256" customWidth="1"/>
    <col min="13574" max="13824" width="10.6640625" style="256"/>
    <col min="13825" max="13825" width="1.83203125" style="256" customWidth="1"/>
    <col min="13826" max="13826" width="4.1640625" style="256" customWidth="1"/>
    <col min="13827" max="13827" width="41.1640625" style="256" customWidth="1"/>
    <col min="13828" max="13828" width="45.5" style="256" customWidth="1"/>
    <col min="13829" max="13829" width="39.5" style="256" customWidth="1"/>
    <col min="13830" max="14080" width="10.6640625" style="256"/>
    <col min="14081" max="14081" width="1.83203125" style="256" customWidth="1"/>
    <col min="14082" max="14082" width="4.1640625" style="256" customWidth="1"/>
    <col min="14083" max="14083" width="41.1640625" style="256" customWidth="1"/>
    <col min="14084" max="14084" width="45.5" style="256" customWidth="1"/>
    <col min="14085" max="14085" width="39.5" style="256" customWidth="1"/>
    <col min="14086" max="14336" width="10.6640625" style="256"/>
    <col min="14337" max="14337" width="1.83203125" style="256" customWidth="1"/>
    <col min="14338" max="14338" width="4.1640625" style="256" customWidth="1"/>
    <col min="14339" max="14339" width="41.1640625" style="256" customWidth="1"/>
    <col min="14340" max="14340" width="45.5" style="256" customWidth="1"/>
    <col min="14341" max="14341" width="39.5" style="256" customWidth="1"/>
    <col min="14342" max="14592" width="10.6640625" style="256"/>
    <col min="14593" max="14593" width="1.83203125" style="256" customWidth="1"/>
    <col min="14594" max="14594" width="4.1640625" style="256" customWidth="1"/>
    <col min="14595" max="14595" width="41.1640625" style="256" customWidth="1"/>
    <col min="14596" max="14596" width="45.5" style="256" customWidth="1"/>
    <col min="14597" max="14597" width="39.5" style="256" customWidth="1"/>
    <col min="14598" max="14848" width="10.6640625" style="256"/>
    <col min="14849" max="14849" width="1.83203125" style="256" customWidth="1"/>
    <col min="14850" max="14850" width="4.1640625" style="256" customWidth="1"/>
    <col min="14851" max="14851" width="41.1640625" style="256" customWidth="1"/>
    <col min="14852" max="14852" width="45.5" style="256" customWidth="1"/>
    <col min="14853" max="14853" width="39.5" style="256" customWidth="1"/>
    <col min="14854" max="15104" width="10.6640625" style="256"/>
    <col min="15105" max="15105" width="1.83203125" style="256" customWidth="1"/>
    <col min="15106" max="15106" width="4.1640625" style="256" customWidth="1"/>
    <col min="15107" max="15107" width="41.1640625" style="256" customWidth="1"/>
    <col min="15108" max="15108" width="45.5" style="256" customWidth="1"/>
    <col min="15109" max="15109" width="39.5" style="256" customWidth="1"/>
    <col min="15110" max="15360" width="10.6640625" style="256"/>
    <col min="15361" max="15361" width="1.83203125" style="256" customWidth="1"/>
    <col min="15362" max="15362" width="4.1640625" style="256" customWidth="1"/>
    <col min="15363" max="15363" width="41.1640625" style="256" customWidth="1"/>
    <col min="15364" max="15364" width="45.5" style="256" customWidth="1"/>
    <col min="15365" max="15365" width="39.5" style="256" customWidth="1"/>
    <col min="15366" max="15616" width="10.6640625" style="256"/>
    <col min="15617" max="15617" width="1.83203125" style="256" customWidth="1"/>
    <col min="15618" max="15618" width="4.1640625" style="256" customWidth="1"/>
    <col min="15619" max="15619" width="41.1640625" style="256" customWidth="1"/>
    <col min="15620" max="15620" width="45.5" style="256" customWidth="1"/>
    <col min="15621" max="15621" width="39.5" style="256" customWidth="1"/>
    <col min="15622" max="15872" width="10.6640625" style="256"/>
    <col min="15873" max="15873" width="1.83203125" style="256" customWidth="1"/>
    <col min="15874" max="15874" width="4.1640625" style="256" customWidth="1"/>
    <col min="15875" max="15875" width="41.1640625" style="256" customWidth="1"/>
    <col min="15876" max="15876" width="45.5" style="256" customWidth="1"/>
    <col min="15877" max="15877" width="39.5" style="256" customWidth="1"/>
    <col min="15878" max="16128" width="10.6640625" style="256"/>
    <col min="16129" max="16129" width="1.83203125" style="256" customWidth="1"/>
    <col min="16130" max="16130" width="4.1640625" style="256" customWidth="1"/>
    <col min="16131" max="16131" width="41.1640625" style="256" customWidth="1"/>
    <col min="16132" max="16132" width="45.5" style="256" customWidth="1"/>
    <col min="16133" max="16133" width="39.5" style="256" customWidth="1"/>
    <col min="16134" max="16384" width="10.6640625" style="256"/>
  </cols>
  <sheetData>
    <row r="1" spans="2:5" ht="12" customHeight="1" thickBot="1"/>
    <row r="2" spans="2:5" ht="59.25" customHeight="1" thickBot="1">
      <c r="B2" s="345" t="s">
        <v>255</v>
      </c>
      <c r="C2" s="346"/>
      <c r="D2" s="346"/>
      <c r="E2" s="347"/>
    </row>
    <row r="3" spans="2:5" s="261" customFormat="1" ht="45" thickBot="1">
      <c r="B3" s="257"/>
      <c r="C3" s="258" t="s">
        <v>256</v>
      </c>
      <c r="D3" s="259" t="s">
        <v>263</v>
      </c>
      <c r="E3" s="260" t="s">
        <v>268</v>
      </c>
    </row>
    <row r="4" spans="2:5" ht="15">
      <c r="B4" s="348">
        <v>1</v>
      </c>
      <c r="C4" s="349" t="s">
        <v>262</v>
      </c>
      <c r="D4" s="349" t="s">
        <v>264</v>
      </c>
      <c r="E4" s="265" t="s">
        <v>265</v>
      </c>
    </row>
    <row r="5" spans="2:5" ht="15">
      <c r="B5" s="335"/>
      <c r="C5" s="338"/>
      <c r="D5" s="338"/>
      <c r="E5" s="263" t="s">
        <v>266</v>
      </c>
    </row>
    <row r="6" spans="2:5" ht="15">
      <c r="B6" s="340"/>
      <c r="C6" s="341"/>
      <c r="D6" s="341"/>
      <c r="E6" s="264" t="s">
        <v>267</v>
      </c>
    </row>
    <row r="7" spans="2:5" ht="15">
      <c r="B7" s="334">
        <v>2</v>
      </c>
      <c r="C7" s="337" t="s">
        <v>269</v>
      </c>
      <c r="D7" s="337" t="s">
        <v>270</v>
      </c>
      <c r="E7" s="262" t="s">
        <v>271</v>
      </c>
    </row>
    <row r="8" spans="2:5" ht="15">
      <c r="B8" s="335"/>
      <c r="C8" s="338"/>
      <c r="D8" s="338"/>
      <c r="E8" s="263" t="s">
        <v>271</v>
      </c>
    </row>
    <row r="9" spans="2:5" ht="15">
      <c r="B9" s="340"/>
      <c r="C9" s="341"/>
      <c r="D9" s="341"/>
      <c r="E9" s="264" t="s">
        <v>271</v>
      </c>
    </row>
    <row r="10" spans="2:5" ht="14.25" customHeight="1">
      <c r="B10" s="334">
        <v>3</v>
      </c>
      <c r="C10" s="337" t="s">
        <v>269</v>
      </c>
      <c r="D10" s="337" t="s">
        <v>270</v>
      </c>
      <c r="E10" s="262" t="s">
        <v>271</v>
      </c>
    </row>
    <row r="11" spans="2:5" ht="15">
      <c r="B11" s="335"/>
      <c r="C11" s="338"/>
      <c r="D11" s="338"/>
      <c r="E11" s="263" t="s">
        <v>271</v>
      </c>
    </row>
    <row r="12" spans="2:5" ht="15">
      <c r="B12" s="340"/>
      <c r="C12" s="341"/>
      <c r="D12" s="341"/>
      <c r="E12" s="264" t="s">
        <v>271</v>
      </c>
    </row>
    <row r="13" spans="2:5" ht="15">
      <c r="B13" s="344">
        <v>4</v>
      </c>
      <c r="C13" s="337" t="s">
        <v>269</v>
      </c>
      <c r="D13" s="337" t="s">
        <v>270</v>
      </c>
      <c r="E13" s="262" t="s">
        <v>271</v>
      </c>
    </row>
    <row r="14" spans="2:5" ht="15">
      <c r="B14" s="343"/>
      <c r="C14" s="338"/>
      <c r="D14" s="338"/>
      <c r="E14" s="263" t="s">
        <v>271</v>
      </c>
    </row>
    <row r="15" spans="2:5" ht="14" customHeight="1">
      <c r="B15" s="343"/>
      <c r="C15" s="341"/>
      <c r="D15" s="341"/>
      <c r="E15" s="264" t="s">
        <v>271</v>
      </c>
    </row>
    <row r="16" spans="2:5">
      <c r="B16" s="342">
        <v>5</v>
      </c>
      <c r="C16" s="337"/>
      <c r="D16" s="337"/>
      <c r="E16" s="262"/>
    </row>
    <row r="17" spans="2:5">
      <c r="B17" s="342"/>
      <c r="C17" s="338"/>
      <c r="D17" s="338"/>
      <c r="E17" s="263"/>
    </row>
    <row r="18" spans="2:5">
      <c r="B18" s="343"/>
      <c r="C18" s="341"/>
      <c r="D18" s="341"/>
      <c r="E18" s="264"/>
    </row>
    <row r="19" spans="2:5">
      <c r="B19" s="334">
        <v>6</v>
      </c>
      <c r="C19" s="337"/>
      <c r="D19" s="337"/>
      <c r="E19" s="262"/>
    </row>
    <row r="20" spans="2:5">
      <c r="B20" s="335"/>
      <c r="C20" s="338"/>
      <c r="D20" s="338"/>
      <c r="E20" s="263"/>
    </row>
    <row r="21" spans="2:5">
      <c r="B21" s="340"/>
      <c r="C21" s="341"/>
      <c r="D21" s="341"/>
      <c r="E21" s="264"/>
    </row>
    <row r="22" spans="2:5">
      <c r="B22" s="334">
        <v>7</v>
      </c>
      <c r="C22" s="337"/>
      <c r="D22" s="337"/>
      <c r="E22" s="262"/>
    </row>
    <row r="23" spans="2:5">
      <c r="B23" s="335"/>
      <c r="C23" s="338"/>
      <c r="D23" s="338"/>
      <c r="E23" s="263"/>
    </row>
    <row r="24" spans="2:5">
      <c r="B24" s="340"/>
      <c r="C24" s="341"/>
      <c r="D24" s="341"/>
      <c r="E24" s="264"/>
    </row>
    <row r="25" spans="2:5">
      <c r="B25" s="334">
        <v>8</v>
      </c>
      <c r="C25" s="337"/>
      <c r="D25" s="337"/>
      <c r="E25" s="262"/>
    </row>
    <row r="26" spans="2:5">
      <c r="B26" s="335"/>
      <c r="C26" s="338"/>
      <c r="D26" s="338"/>
      <c r="E26" s="263"/>
    </row>
    <row r="27" spans="2:5">
      <c r="B27" s="340"/>
      <c r="C27" s="341"/>
      <c r="D27" s="341"/>
      <c r="E27" s="264"/>
    </row>
    <row r="28" spans="2:5">
      <c r="B28" s="334">
        <v>9</v>
      </c>
      <c r="C28" s="337"/>
      <c r="D28" s="337"/>
      <c r="E28" s="262"/>
    </row>
    <row r="29" spans="2:5">
      <c r="B29" s="335"/>
      <c r="C29" s="338"/>
      <c r="D29" s="338"/>
      <c r="E29" s="263"/>
    </row>
    <row r="30" spans="2:5" ht="15" thickBot="1">
      <c r="B30" s="336"/>
      <c r="C30" s="339"/>
      <c r="D30" s="339"/>
      <c r="E30" s="266"/>
    </row>
  </sheetData>
  <mergeCells count="28">
    <mergeCell ref="B2:E2"/>
    <mergeCell ref="B4:B6"/>
    <mergeCell ref="C4:C6"/>
    <mergeCell ref="D4:D6"/>
    <mergeCell ref="B7:B9"/>
    <mergeCell ref="C7:C9"/>
    <mergeCell ref="D7:D9"/>
    <mergeCell ref="B10:B12"/>
    <mergeCell ref="C10:C12"/>
    <mergeCell ref="D10:D12"/>
    <mergeCell ref="B13:B15"/>
    <mergeCell ref="C13:C15"/>
    <mergeCell ref="D13:D15"/>
    <mergeCell ref="B16:B18"/>
    <mergeCell ref="C16:C18"/>
    <mergeCell ref="D16:D18"/>
    <mergeCell ref="B19:B21"/>
    <mergeCell ref="C19:C21"/>
    <mergeCell ref="D19:D21"/>
    <mergeCell ref="B28:B30"/>
    <mergeCell ref="C28:C30"/>
    <mergeCell ref="D28:D30"/>
    <mergeCell ref="B22:B24"/>
    <mergeCell ref="C22:C24"/>
    <mergeCell ref="D22:D24"/>
    <mergeCell ref="B25:B27"/>
    <mergeCell ref="C25:C27"/>
    <mergeCell ref="D25:D27"/>
  </mergeCells>
  <pageMargins left="0.78740157499999996" right="0.78740157499999996" top="0.984251969" bottom="0.984251969" header="0.4921259845" footer="0.4921259845"/>
  <pageSetup paperSize="10" scale="52" orientation="portrait" horizontalDpi="4294967292" verticalDpi="429496729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C000-FA44-DB4B-8539-D39A7BF0862B}">
  <dimension ref="A2:G12"/>
  <sheetViews>
    <sheetView zoomScale="155" zoomScaleNormal="155" workbookViewId="0">
      <selection activeCell="E17" sqref="E17"/>
    </sheetView>
  </sheetViews>
  <sheetFormatPr baseColWidth="10" defaultRowHeight="13"/>
  <cols>
    <col min="1" max="1" width="7.1640625" style="293" customWidth="1"/>
    <col min="2" max="3" width="12.5" customWidth="1"/>
    <col min="5" max="5" width="19.5" customWidth="1"/>
    <col min="6" max="7" width="9.83203125" customWidth="1"/>
  </cols>
  <sheetData>
    <row r="2" spans="1:7" s="621" customFormat="1">
      <c r="A2" s="619" t="s">
        <v>319</v>
      </c>
      <c r="B2" s="620" t="s">
        <v>307</v>
      </c>
      <c r="C2" s="620" t="s">
        <v>308</v>
      </c>
      <c r="E2" s="622" t="s">
        <v>322</v>
      </c>
      <c r="F2" s="622" t="s">
        <v>320</v>
      </c>
      <c r="G2" s="622" t="s">
        <v>321</v>
      </c>
    </row>
    <row r="3" spans="1:7">
      <c r="A3" s="297" t="s">
        <v>309</v>
      </c>
      <c r="B3" s="298"/>
      <c r="C3" s="298"/>
      <c r="E3" s="294" t="s">
        <v>234</v>
      </c>
      <c r="F3" s="295">
        <f>COUNT(B3:B12)</f>
        <v>0</v>
      </c>
      <c r="G3" s="295">
        <f>COUNT(C3:C12)</f>
        <v>0</v>
      </c>
    </row>
    <row r="4" spans="1:7">
      <c r="A4" s="297" t="s">
        <v>310</v>
      </c>
      <c r="B4" s="298"/>
      <c r="C4" s="298"/>
      <c r="E4" s="294" t="s">
        <v>232</v>
      </c>
      <c r="F4" s="296" t="e">
        <f>AVERAGE(B3:B12)</f>
        <v>#DIV/0!</v>
      </c>
      <c r="G4" s="296" t="e">
        <f>AVERAGE(C3:C12)</f>
        <v>#DIV/0!</v>
      </c>
    </row>
    <row r="5" spans="1:7">
      <c r="A5" s="297" t="s">
        <v>311</v>
      </c>
      <c r="B5" s="298"/>
      <c r="C5" s="298"/>
      <c r="E5" s="294" t="s">
        <v>235</v>
      </c>
      <c r="F5" s="296" t="e">
        <f>MEDIAN(B3:B12)</f>
        <v>#NUM!</v>
      </c>
      <c r="G5" s="296" t="e">
        <f>MEDIAN(C3:C12)</f>
        <v>#NUM!</v>
      </c>
    </row>
    <row r="6" spans="1:7">
      <c r="A6" s="297" t="s">
        <v>312</v>
      </c>
      <c r="B6" s="298"/>
      <c r="C6" s="298"/>
      <c r="E6" s="294" t="s">
        <v>239</v>
      </c>
      <c r="F6" s="296">
        <f>MAX(B3:B12)-MIN(B3:B12)</f>
        <v>0</v>
      </c>
      <c r="G6" s="296">
        <f>MAX(C3:C12)-MIN(C3:C12)</f>
        <v>0</v>
      </c>
    </row>
    <row r="7" spans="1:7">
      <c r="A7" s="297" t="s">
        <v>313</v>
      </c>
      <c r="B7" s="298"/>
      <c r="C7" s="298"/>
      <c r="E7" s="294" t="s">
        <v>323</v>
      </c>
      <c r="F7" s="296" t="e">
        <f>STDEV(B3:B12)</f>
        <v>#DIV/0!</v>
      </c>
      <c r="G7" s="296" t="e">
        <f>STDEV(C3:C12)</f>
        <v>#DIV/0!</v>
      </c>
    </row>
    <row r="8" spans="1:7">
      <c r="A8" s="297" t="s">
        <v>314</v>
      </c>
      <c r="B8" s="298"/>
      <c r="C8" s="298"/>
    </row>
    <row r="9" spans="1:7">
      <c r="A9" s="297" t="s">
        <v>315</v>
      </c>
      <c r="B9" s="298"/>
      <c r="C9" s="298"/>
    </row>
    <row r="10" spans="1:7">
      <c r="A10" s="297" t="s">
        <v>316</v>
      </c>
      <c r="B10" s="298"/>
      <c r="C10" s="298"/>
    </row>
    <row r="11" spans="1:7">
      <c r="A11" s="297" t="s">
        <v>317</v>
      </c>
      <c r="B11" s="298"/>
      <c r="C11" s="298"/>
    </row>
    <row r="12" spans="1:7">
      <c r="A12" s="297" t="s">
        <v>318</v>
      </c>
      <c r="B12" s="298"/>
      <c r="C12" s="298"/>
    </row>
  </sheetData>
  <phoneticPr fontId="44"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9CF0-3601-8442-8BCD-6AC7CE612A79}">
  <sheetPr codeName="Tabelle6">
    <pageSetUpPr fitToPage="1"/>
  </sheetPr>
  <dimension ref="A2:S110"/>
  <sheetViews>
    <sheetView showGridLines="0" zoomScaleSheetLayoutView="100" workbookViewId="0">
      <selection activeCell="S51" sqref="S51"/>
    </sheetView>
  </sheetViews>
  <sheetFormatPr baseColWidth="10" defaultColWidth="11.5" defaultRowHeight="13"/>
  <cols>
    <col min="1" max="1" width="0.5" style="220" customWidth="1"/>
    <col min="2" max="2" width="8.6640625" style="220" customWidth="1"/>
    <col min="3" max="3" width="10.5" style="220" hidden="1" customWidth="1"/>
    <col min="4" max="4" width="10.5" style="220" customWidth="1"/>
    <col min="5" max="11" width="11.5" style="220"/>
    <col min="12" max="12" width="12.5" style="220" customWidth="1"/>
    <col min="13" max="14" width="11.5" style="220"/>
    <col min="15" max="15" width="3.1640625" style="220" customWidth="1"/>
    <col min="16" max="16" width="16.33203125" style="241" customWidth="1"/>
    <col min="17" max="17" width="11.5" style="220" customWidth="1"/>
    <col min="18" max="18" width="18.6640625" style="220" customWidth="1"/>
    <col min="19" max="16384" width="11.5" style="220"/>
  </cols>
  <sheetData>
    <row r="2" spans="1:19" s="85" customFormat="1" ht="20.25" customHeight="1"/>
    <row r="3" spans="1:19" s="85" customFormat="1" ht="12.75" customHeight="1">
      <c r="B3" s="566" t="s">
        <v>249</v>
      </c>
      <c r="C3" s="586"/>
      <c r="D3" s="586"/>
      <c r="E3" s="586"/>
      <c r="F3" s="586"/>
      <c r="G3" s="586"/>
      <c r="H3" s="586"/>
      <c r="I3" s="586"/>
      <c r="J3" s="586"/>
      <c r="K3" s="586"/>
      <c r="L3" s="586"/>
      <c r="M3" s="586"/>
      <c r="N3" s="586"/>
      <c r="O3" s="586"/>
      <c r="P3" s="586"/>
      <c r="Q3" s="586"/>
      <c r="R3" s="586"/>
      <c r="S3" s="586"/>
    </row>
    <row r="4" spans="1:19" s="85" customFormat="1" ht="18" customHeight="1">
      <c r="B4" s="566"/>
      <c r="C4" s="586"/>
      <c r="D4" s="586"/>
      <c r="E4" s="586"/>
      <c r="F4" s="586"/>
      <c r="G4" s="586"/>
      <c r="H4" s="586"/>
      <c r="I4" s="586"/>
      <c r="J4" s="586"/>
      <c r="K4" s="586"/>
      <c r="L4" s="586"/>
      <c r="M4" s="586"/>
      <c r="N4" s="586"/>
      <c r="O4" s="586"/>
      <c r="P4" s="586"/>
      <c r="Q4" s="586"/>
      <c r="R4" s="586"/>
      <c r="S4" s="586"/>
    </row>
    <row r="5" spans="1:19" s="85" customFormat="1" ht="15" customHeight="1">
      <c r="B5" s="566"/>
      <c r="C5" s="586"/>
      <c r="D5" s="586"/>
      <c r="E5" s="586"/>
      <c r="F5" s="586"/>
      <c r="G5" s="586"/>
      <c r="H5" s="586"/>
      <c r="I5" s="586"/>
      <c r="J5" s="586"/>
      <c r="K5" s="586"/>
      <c r="L5" s="586"/>
      <c r="M5" s="586"/>
      <c r="N5" s="586"/>
      <c r="O5" s="586"/>
      <c r="P5" s="586"/>
      <c r="Q5" s="586"/>
      <c r="R5" s="586"/>
      <c r="S5" s="586"/>
    </row>
    <row r="7" spans="1:19">
      <c r="A7" s="581" t="s">
        <v>231</v>
      </c>
      <c r="B7" s="582"/>
      <c r="C7" s="584" t="s">
        <v>232</v>
      </c>
      <c r="D7" s="221"/>
      <c r="E7" s="223"/>
      <c r="F7" s="247"/>
      <c r="G7" s="247"/>
      <c r="H7" s="247"/>
      <c r="I7" s="247"/>
      <c r="J7" s="247"/>
      <c r="K7" s="247"/>
      <c r="L7" s="247"/>
      <c r="M7" s="247"/>
      <c r="N7" s="247"/>
    </row>
    <row r="8" spans="1:19">
      <c r="A8" s="583"/>
      <c r="B8" s="582"/>
      <c r="C8" s="585"/>
      <c r="D8" s="222" t="s">
        <v>233</v>
      </c>
      <c r="E8" s="223"/>
      <c r="F8" s="247"/>
      <c r="G8" s="247"/>
      <c r="H8" s="247"/>
      <c r="I8" s="247"/>
      <c r="J8" s="247"/>
      <c r="K8" s="247"/>
      <c r="L8" s="247"/>
      <c r="M8" s="247"/>
      <c r="N8" s="247"/>
    </row>
    <row r="9" spans="1:19" ht="14" thickBot="1">
      <c r="A9" s="583"/>
      <c r="B9" s="582"/>
      <c r="C9" s="585"/>
      <c r="D9" s="221"/>
      <c r="E9" s="223"/>
      <c r="F9" s="247"/>
      <c r="G9" s="247"/>
      <c r="H9" s="247"/>
      <c r="I9" s="247"/>
      <c r="J9" s="247"/>
      <c r="K9" s="247"/>
      <c r="L9" s="247"/>
      <c r="M9" s="247"/>
      <c r="N9" s="247"/>
      <c r="P9" s="242" t="s">
        <v>234</v>
      </c>
      <c r="Q9" s="243">
        <f>COUNT(B11:B110)</f>
        <v>100</v>
      </c>
      <c r="R9" s="243"/>
      <c r="S9" s="244"/>
    </row>
    <row r="10" spans="1:19" ht="17" thickBot="1">
      <c r="A10" s="224"/>
      <c r="B10" s="225"/>
      <c r="C10" s="226"/>
      <c r="D10" s="227">
        <v>0</v>
      </c>
      <c r="E10" s="223"/>
      <c r="F10" s="247"/>
      <c r="G10" s="247"/>
      <c r="H10" s="247"/>
      <c r="I10" s="247"/>
      <c r="J10" s="247"/>
      <c r="K10" s="247"/>
      <c r="L10" s="247"/>
      <c r="M10" s="247"/>
      <c r="N10" s="247"/>
      <c r="P10" s="245" t="s">
        <v>236</v>
      </c>
      <c r="Q10" s="246">
        <f>AVERAGE(B11:B110)</f>
        <v>4.8147971000000007</v>
      </c>
      <c r="R10" s="247"/>
      <c r="S10" s="248"/>
    </row>
    <row r="11" spans="1:19">
      <c r="A11" s="228"/>
      <c r="B11" s="229">
        <v>4.6489599999999998</v>
      </c>
      <c r="C11" s="230">
        <f>AVERAGE(B11:B110)</f>
        <v>4.8147971000000007</v>
      </c>
      <c r="D11" s="231">
        <v>1</v>
      </c>
      <c r="E11" s="223"/>
      <c r="F11" s="247"/>
      <c r="G11" s="247"/>
      <c r="H11" s="247"/>
      <c r="I11" s="247"/>
      <c r="J11" s="247"/>
      <c r="K11" s="247"/>
      <c r="L11" s="247"/>
      <c r="M11" s="247"/>
      <c r="N11" s="247"/>
      <c r="P11" s="245" t="s">
        <v>235</v>
      </c>
      <c r="Q11" s="247">
        <f>MEDIAN(B11:B110)</f>
        <v>4.7966699999999998</v>
      </c>
      <c r="R11" s="247"/>
      <c r="S11" s="248"/>
    </row>
    <row r="12" spans="1:19">
      <c r="A12" s="228"/>
      <c r="B12" s="232">
        <v>4.9373399999999998</v>
      </c>
      <c r="C12" s="233">
        <f>$C$11</f>
        <v>4.8147971000000007</v>
      </c>
      <c r="D12" s="234">
        <v>2</v>
      </c>
      <c r="E12" s="223"/>
      <c r="F12" s="247"/>
      <c r="G12" s="247"/>
      <c r="H12" s="247"/>
      <c r="I12" s="247"/>
      <c r="J12" s="247"/>
      <c r="K12" s="247"/>
      <c r="L12" s="247"/>
      <c r="M12" s="247"/>
      <c r="N12" s="247"/>
      <c r="P12" s="245" t="s">
        <v>237</v>
      </c>
      <c r="Q12" s="247">
        <f>MIN(B11:B110)</f>
        <v>4.6305399999999999</v>
      </c>
      <c r="R12" s="247"/>
      <c r="S12" s="248"/>
    </row>
    <row r="13" spans="1:19">
      <c r="A13" s="228"/>
      <c r="B13" s="232">
        <v>4.9318999999999997</v>
      </c>
      <c r="C13" s="233">
        <f t="shared" ref="C13:C76" si="0">$C$11</f>
        <v>4.8147971000000007</v>
      </c>
      <c r="D13" s="234">
        <v>3</v>
      </c>
      <c r="E13" s="223"/>
      <c r="F13" s="247"/>
      <c r="G13" s="247"/>
      <c r="H13" s="247"/>
      <c r="I13" s="247"/>
      <c r="J13" s="247"/>
      <c r="K13" s="247"/>
      <c r="L13" s="247"/>
      <c r="M13" s="247"/>
      <c r="N13" s="247"/>
      <c r="P13" s="245" t="s">
        <v>238</v>
      </c>
      <c r="Q13" s="247">
        <f>MAX(B11:B110)</f>
        <v>5.12</v>
      </c>
      <c r="R13" s="247"/>
      <c r="S13" s="248"/>
    </row>
    <row r="14" spans="1:19">
      <c r="A14" s="228"/>
      <c r="B14" s="232">
        <v>4.8931899999999997</v>
      </c>
      <c r="C14" s="233">
        <f t="shared" si="0"/>
        <v>4.8147971000000007</v>
      </c>
      <c r="D14" s="234">
        <v>4</v>
      </c>
      <c r="E14" s="223"/>
      <c r="F14" s="247"/>
      <c r="G14" s="247"/>
      <c r="H14" s="247"/>
      <c r="I14" s="247"/>
      <c r="J14" s="247"/>
      <c r="K14" s="247"/>
      <c r="L14" s="247"/>
      <c r="M14" s="247"/>
      <c r="N14" s="247"/>
      <c r="P14" s="245" t="s">
        <v>239</v>
      </c>
      <c r="Q14" s="247">
        <f>Q13-Q12</f>
        <v>0.48946000000000023</v>
      </c>
      <c r="R14" s="247"/>
      <c r="S14" s="248"/>
    </row>
    <row r="15" spans="1:19">
      <c r="A15" s="228"/>
      <c r="B15" s="232">
        <v>4.7740799999999997</v>
      </c>
      <c r="C15" s="233">
        <f t="shared" si="0"/>
        <v>4.8147971000000007</v>
      </c>
      <c r="D15" s="234">
        <v>5</v>
      </c>
      <c r="E15" s="223"/>
      <c r="F15" s="247"/>
      <c r="G15" s="247"/>
      <c r="H15" s="247"/>
      <c r="I15" s="247"/>
      <c r="J15" s="247"/>
      <c r="K15" s="247"/>
      <c r="L15" s="247"/>
      <c r="M15" s="247"/>
      <c r="N15" s="247"/>
      <c r="P15" s="245" t="s">
        <v>247</v>
      </c>
      <c r="Q15" s="246">
        <f>STDEV(B11:B110)</f>
        <v>0.10280185017097579</v>
      </c>
      <c r="R15" s="247"/>
      <c r="S15" s="248"/>
    </row>
    <row r="16" spans="1:19">
      <c r="A16" s="228"/>
      <c r="B16" s="232">
        <v>4.7600199999999999</v>
      </c>
      <c r="C16" s="233">
        <f t="shared" si="0"/>
        <v>4.8147971000000007</v>
      </c>
      <c r="D16" s="234">
        <v>6</v>
      </c>
      <c r="E16" s="223"/>
      <c r="F16" s="247"/>
      <c r="G16" s="247"/>
      <c r="H16" s="247"/>
      <c r="I16" s="247"/>
      <c r="J16" s="247"/>
      <c r="K16" s="247"/>
      <c r="L16" s="247"/>
      <c r="M16" s="247"/>
      <c r="N16" s="247"/>
      <c r="P16" s="245" t="s">
        <v>241</v>
      </c>
      <c r="Q16" s="249">
        <v>4.5</v>
      </c>
      <c r="R16" s="250" t="s">
        <v>246</v>
      </c>
      <c r="S16" s="248"/>
    </row>
    <row r="17" spans="1:19">
      <c r="A17" s="228"/>
      <c r="B17" s="232">
        <v>4.7008599999999996</v>
      </c>
      <c r="C17" s="233">
        <f t="shared" si="0"/>
        <v>4.8147971000000007</v>
      </c>
      <c r="D17" s="234">
        <v>7</v>
      </c>
      <c r="E17" s="223"/>
      <c r="F17" s="247"/>
      <c r="G17" s="247"/>
      <c r="H17" s="247"/>
      <c r="I17" s="247"/>
      <c r="J17" s="247"/>
      <c r="K17" s="247"/>
      <c r="L17" s="247"/>
      <c r="M17" s="247"/>
      <c r="N17" s="247"/>
      <c r="P17" s="245" t="s">
        <v>240</v>
      </c>
      <c r="Q17" s="249">
        <v>5</v>
      </c>
      <c r="R17" s="250" t="s">
        <v>246</v>
      </c>
      <c r="S17" s="248"/>
    </row>
    <row r="18" spans="1:19">
      <c r="A18" s="228"/>
      <c r="B18" s="232">
        <v>4.9260000000000002</v>
      </c>
      <c r="C18" s="233">
        <f t="shared" si="0"/>
        <v>4.8147971000000007</v>
      </c>
      <c r="D18" s="234">
        <v>8</v>
      </c>
      <c r="E18" s="223"/>
      <c r="F18" s="247"/>
      <c r="G18" s="247"/>
      <c r="H18" s="247"/>
      <c r="I18" s="247"/>
      <c r="J18" s="247"/>
      <c r="K18" s="247"/>
      <c r="L18" s="247"/>
      <c r="M18" s="247"/>
      <c r="N18" s="247"/>
      <c r="P18" s="245" t="s">
        <v>242</v>
      </c>
      <c r="Q18" s="246">
        <f>(Q17-Q16)/(6*Q15)</f>
        <v>0.81062094889086889</v>
      </c>
      <c r="R18" s="247"/>
      <c r="S18" s="248"/>
    </row>
    <row r="19" spans="1:19">
      <c r="A19" s="228"/>
      <c r="B19" s="232">
        <v>5.0999999999999996</v>
      </c>
      <c r="C19" s="233">
        <f t="shared" si="0"/>
        <v>4.8147971000000007</v>
      </c>
      <c r="D19" s="234">
        <v>9</v>
      </c>
      <c r="E19" s="223"/>
      <c r="F19" s="247"/>
      <c r="G19" s="247"/>
      <c r="H19" s="247"/>
      <c r="I19" s="247"/>
      <c r="J19" s="247"/>
      <c r="K19" s="247"/>
      <c r="L19" s="247"/>
      <c r="M19" s="247"/>
      <c r="N19" s="247"/>
      <c r="P19" s="245" t="s">
        <v>243</v>
      </c>
      <c r="Q19" s="246">
        <f>(Q10-Q16)/(3*Q15)</f>
        <v>1.0207244956403774</v>
      </c>
      <c r="R19" s="247"/>
      <c r="S19" s="248"/>
    </row>
    <row r="20" spans="1:19">
      <c r="A20" s="228"/>
      <c r="B20" s="232">
        <v>5.07</v>
      </c>
      <c r="C20" s="233">
        <f t="shared" si="0"/>
        <v>4.8147971000000007</v>
      </c>
      <c r="D20" s="234">
        <v>10</v>
      </c>
      <c r="E20" s="223"/>
      <c r="F20" s="247"/>
      <c r="G20" s="247"/>
      <c r="H20" s="247"/>
      <c r="I20" s="247"/>
      <c r="J20" s="247"/>
      <c r="K20" s="247"/>
      <c r="L20" s="247"/>
      <c r="M20" s="247"/>
      <c r="N20" s="247"/>
      <c r="P20" s="245" t="s">
        <v>244</v>
      </c>
      <c r="Q20" s="246">
        <f>(Q17-Q10)/(3*Q15)</f>
        <v>0.60051740214136051</v>
      </c>
      <c r="R20" s="247"/>
      <c r="S20" s="248"/>
    </row>
    <row r="21" spans="1:19">
      <c r="A21" s="228"/>
      <c r="B21" s="232">
        <v>5.0599999999999996</v>
      </c>
      <c r="C21" s="233">
        <f t="shared" si="0"/>
        <v>4.8147971000000007</v>
      </c>
      <c r="D21" s="234">
        <v>11</v>
      </c>
      <c r="E21" s="223"/>
      <c r="F21" s="247"/>
      <c r="G21" s="247"/>
      <c r="H21" s="247"/>
      <c r="I21" s="247"/>
      <c r="J21" s="247"/>
      <c r="K21" s="247"/>
      <c r="L21" s="247"/>
      <c r="M21" s="247"/>
      <c r="N21" s="247"/>
      <c r="P21" s="251" t="s">
        <v>245</v>
      </c>
      <c r="Q21" s="252">
        <f>MIN(Q19:Q20)</f>
        <v>0.60051740214136051</v>
      </c>
      <c r="R21" s="253" t="s">
        <v>248</v>
      </c>
      <c r="S21" s="254"/>
    </row>
    <row r="22" spans="1:19">
      <c r="A22" s="228"/>
      <c r="B22" s="232">
        <v>5.12</v>
      </c>
      <c r="C22" s="233">
        <f t="shared" si="0"/>
        <v>4.8147971000000007</v>
      </c>
      <c r="D22" s="234">
        <v>12</v>
      </c>
      <c r="E22" s="223"/>
      <c r="F22" s="247"/>
      <c r="G22" s="247"/>
      <c r="H22" s="247"/>
      <c r="I22" s="247"/>
      <c r="J22" s="247"/>
      <c r="K22" s="247"/>
      <c r="L22" s="247"/>
      <c r="M22" s="247"/>
      <c r="N22" s="247"/>
    </row>
    <row r="23" spans="1:19">
      <c r="A23" s="228"/>
      <c r="B23" s="232">
        <v>5.1020000000000003</v>
      </c>
      <c r="C23" s="233">
        <f t="shared" si="0"/>
        <v>4.8147971000000007</v>
      </c>
      <c r="D23" s="234">
        <v>13</v>
      </c>
      <c r="E23" s="223"/>
      <c r="F23" s="247"/>
      <c r="G23" s="247"/>
      <c r="H23" s="247"/>
      <c r="I23" s="247"/>
      <c r="J23" s="247"/>
      <c r="K23" s="247"/>
      <c r="L23" s="247"/>
      <c r="M23" s="247"/>
      <c r="N23" s="247"/>
    </row>
    <row r="24" spans="1:19">
      <c r="A24" s="228"/>
      <c r="B24" s="232">
        <v>5.1040000000000001</v>
      </c>
      <c r="C24" s="233">
        <f t="shared" si="0"/>
        <v>4.8147971000000007</v>
      </c>
      <c r="D24" s="234">
        <v>14</v>
      </c>
      <c r="E24" s="223"/>
      <c r="F24" s="247"/>
      <c r="G24" s="247"/>
      <c r="H24" s="247"/>
      <c r="I24" s="247"/>
      <c r="J24" s="247"/>
      <c r="K24" s="247"/>
      <c r="L24" s="247"/>
      <c r="M24" s="247"/>
      <c r="N24" s="247"/>
    </row>
    <row r="25" spans="1:19">
      <c r="A25" s="228"/>
      <c r="B25" s="232">
        <v>4.7597399999999999</v>
      </c>
      <c r="C25" s="233">
        <f t="shared" si="0"/>
        <v>4.8147971000000007</v>
      </c>
      <c r="D25" s="234">
        <v>15</v>
      </c>
      <c r="E25" s="223"/>
      <c r="F25" s="247"/>
      <c r="G25" s="247"/>
      <c r="H25" s="247"/>
      <c r="I25" s="247"/>
      <c r="J25" s="247"/>
      <c r="K25" s="247"/>
      <c r="L25" s="247"/>
      <c r="M25" s="247"/>
      <c r="N25" s="247"/>
    </row>
    <row r="26" spans="1:19">
      <c r="A26" s="228"/>
      <c r="B26" s="232">
        <v>4.7032699999999998</v>
      </c>
      <c r="C26" s="233">
        <f t="shared" si="0"/>
        <v>4.8147971000000007</v>
      </c>
      <c r="D26" s="234">
        <v>16</v>
      </c>
      <c r="E26" s="223"/>
      <c r="F26" s="247"/>
      <c r="G26" s="247"/>
      <c r="H26" s="247"/>
      <c r="I26" s="247"/>
      <c r="J26" s="247"/>
      <c r="K26" s="247"/>
      <c r="L26" s="247"/>
      <c r="M26" s="247"/>
      <c r="N26" s="247"/>
    </row>
    <row r="27" spans="1:19">
      <c r="A27" s="228"/>
      <c r="B27" s="232">
        <v>4.7955399999999999</v>
      </c>
      <c r="C27" s="233">
        <f t="shared" si="0"/>
        <v>4.8147971000000007</v>
      </c>
      <c r="D27" s="234">
        <v>17</v>
      </c>
      <c r="E27" s="223"/>
      <c r="F27" s="247"/>
      <c r="G27" s="247"/>
      <c r="H27" s="247"/>
      <c r="I27" s="247"/>
      <c r="J27" s="247"/>
      <c r="K27" s="247"/>
      <c r="L27" s="247"/>
      <c r="M27" s="247"/>
      <c r="N27" s="247"/>
    </row>
    <row r="28" spans="1:19">
      <c r="A28" s="228"/>
      <c r="B28" s="232">
        <v>4.7207800000000004</v>
      </c>
      <c r="C28" s="233">
        <f t="shared" si="0"/>
        <v>4.8147971000000007</v>
      </c>
      <c r="D28" s="234">
        <v>18</v>
      </c>
      <c r="E28" s="223"/>
      <c r="F28" s="247"/>
      <c r="G28" s="247"/>
      <c r="H28" s="247"/>
      <c r="I28" s="247"/>
      <c r="J28" s="247"/>
      <c r="K28" s="247"/>
      <c r="L28" s="247"/>
      <c r="M28" s="247"/>
      <c r="N28" s="247"/>
    </row>
    <row r="29" spans="1:19">
      <c r="A29" s="228"/>
      <c r="B29" s="232">
        <v>4.7787499999999996</v>
      </c>
      <c r="C29" s="233">
        <f t="shared" si="0"/>
        <v>4.8147971000000007</v>
      </c>
      <c r="D29" s="234">
        <v>19</v>
      </c>
      <c r="E29" s="223"/>
      <c r="F29" s="247"/>
      <c r="G29" s="247"/>
      <c r="H29" s="247"/>
      <c r="I29" s="247"/>
      <c r="J29" s="247"/>
      <c r="K29" s="247"/>
      <c r="L29" s="247"/>
      <c r="M29" s="247"/>
      <c r="N29" s="247"/>
    </row>
    <row r="30" spans="1:19">
      <c r="A30" s="228"/>
      <c r="B30" s="232">
        <v>4.9071499999999997</v>
      </c>
      <c r="C30" s="233">
        <f t="shared" si="0"/>
        <v>4.8147971000000007</v>
      </c>
      <c r="D30" s="234">
        <v>20</v>
      </c>
      <c r="E30" s="223"/>
      <c r="F30" s="247"/>
      <c r="G30" s="247"/>
      <c r="H30" s="247"/>
      <c r="I30" s="247"/>
      <c r="J30" s="247"/>
      <c r="K30" s="247"/>
      <c r="L30" s="247"/>
      <c r="M30" s="247"/>
      <c r="N30" s="247"/>
    </row>
    <row r="31" spans="1:19">
      <c r="A31" s="228"/>
      <c r="B31" s="232">
        <v>4.7018199999999997</v>
      </c>
      <c r="C31" s="233">
        <f t="shared" si="0"/>
        <v>4.8147971000000007</v>
      </c>
      <c r="D31" s="234">
        <v>21</v>
      </c>
      <c r="E31" s="223"/>
      <c r="F31" s="247"/>
      <c r="G31" s="247"/>
      <c r="H31" s="247"/>
      <c r="I31" s="247"/>
      <c r="J31" s="247"/>
      <c r="K31" s="247"/>
      <c r="L31" s="247"/>
      <c r="M31" s="247"/>
      <c r="N31" s="247"/>
    </row>
    <row r="32" spans="1:19">
      <c r="A32" s="228"/>
      <c r="B32" s="232">
        <v>4.8614800000000002</v>
      </c>
      <c r="C32" s="233">
        <f t="shared" si="0"/>
        <v>4.8147971000000007</v>
      </c>
      <c r="D32" s="234">
        <v>22</v>
      </c>
      <c r="E32" s="223"/>
      <c r="F32" s="247"/>
      <c r="G32" s="247"/>
      <c r="H32" s="247"/>
      <c r="I32" s="247"/>
      <c r="J32" s="247"/>
      <c r="K32" s="247"/>
      <c r="L32" s="247"/>
      <c r="M32" s="247"/>
      <c r="N32" s="247"/>
    </row>
    <row r="33" spans="1:14">
      <c r="A33" s="228"/>
      <c r="B33" s="232">
        <v>4.7727000000000004</v>
      </c>
      <c r="C33" s="233">
        <f t="shared" si="0"/>
        <v>4.8147971000000007</v>
      </c>
      <c r="D33" s="234">
        <v>23</v>
      </c>
      <c r="E33" s="223"/>
      <c r="F33" s="247"/>
      <c r="G33" s="247"/>
      <c r="H33" s="247"/>
      <c r="I33" s="247"/>
      <c r="J33" s="247"/>
      <c r="K33" s="247"/>
      <c r="L33" s="247"/>
      <c r="M33" s="247"/>
      <c r="N33" s="247"/>
    </row>
    <row r="34" spans="1:14">
      <c r="A34" s="228"/>
      <c r="B34" s="232">
        <v>4.9290000000000003</v>
      </c>
      <c r="C34" s="233">
        <f t="shared" si="0"/>
        <v>4.8147971000000007</v>
      </c>
      <c r="D34" s="234">
        <v>24</v>
      </c>
      <c r="E34" s="223"/>
      <c r="F34" s="247"/>
      <c r="G34" s="247"/>
      <c r="H34" s="247"/>
      <c r="I34" s="247"/>
      <c r="J34" s="247"/>
      <c r="K34" s="247"/>
      <c r="L34" s="247"/>
      <c r="M34" s="247"/>
      <c r="N34" s="247"/>
    </row>
    <row r="35" spans="1:14">
      <c r="A35" s="228"/>
      <c r="B35" s="232">
        <v>4.83</v>
      </c>
      <c r="C35" s="233">
        <f t="shared" si="0"/>
        <v>4.8147971000000007</v>
      </c>
      <c r="D35" s="234">
        <v>25</v>
      </c>
      <c r="E35" s="223"/>
      <c r="F35" s="247"/>
      <c r="G35" s="247"/>
      <c r="H35" s="247"/>
      <c r="I35" s="247"/>
      <c r="J35" s="247"/>
      <c r="K35" s="247"/>
      <c r="L35" s="247"/>
      <c r="M35" s="247"/>
      <c r="N35" s="247"/>
    </row>
    <row r="36" spans="1:14">
      <c r="A36" s="228"/>
      <c r="B36" s="232">
        <v>4.7151699999999996</v>
      </c>
      <c r="C36" s="233">
        <f t="shared" si="0"/>
        <v>4.8147971000000007</v>
      </c>
      <c r="D36" s="234">
        <v>26</v>
      </c>
      <c r="E36" s="223"/>
      <c r="F36" s="247"/>
      <c r="G36" s="247"/>
      <c r="H36" s="247"/>
      <c r="I36" s="247"/>
      <c r="J36" s="247"/>
      <c r="K36" s="247"/>
      <c r="L36" s="247"/>
      <c r="M36" s="247"/>
      <c r="N36" s="247"/>
    </row>
    <row r="37" spans="1:14">
      <c r="A37" s="228"/>
      <c r="B37" s="232">
        <v>4.69442</v>
      </c>
      <c r="C37" s="233">
        <f t="shared" si="0"/>
        <v>4.8147971000000007</v>
      </c>
      <c r="D37" s="235">
        <v>27</v>
      </c>
    </row>
    <row r="38" spans="1:14">
      <c r="A38" s="228"/>
      <c r="B38" s="232">
        <v>4.8235400000000004</v>
      </c>
      <c r="C38" s="233">
        <f t="shared" si="0"/>
        <v>4.8147971000000007</v>
      </c>
      <c r="D38" s="235">
        <v>28</v>
      </c>
    </row>
    <row r="39" spans="1:14">
      <c r="A39" s="228"/>
      <c r="B39" s="232">
        <v>4.7281599999999999</v>
      </c>
      <c r="C39" s="233">
        <f t="shared" si="0"/>
        <v>4.8147971000000007</v>
      </c>
      <c r="D39" s="235">
        <v>29</v>
      </c>
    </row>
    <row r="40" spans="1:14">
      <c r="A40" s="228"/>
      <c r="B40" s="232">
        <v>4.7825499999999996</v>
      </c>
      <c r="C40" s="233">
        <f t="shared" si="0"/>
        <v>4.8147971000000007</v>
      </c>
      <c r="D40" s="235">
        <v>30</v>
      </c>
    </row>
    <row r="41" spans="1:14">
      <c r="A41" s="228"/>
      <c r="B41" s="232">
        <v>4.7656000000000001</v>
      </c>
      <c r="C41" s="233">
        <f t="shared" si="0"/>
        <v>4.8147971000000007</v>
      </c>
      <c r="D41" s="235">
        <v>31</v>
      </c>
    </row>
    <row r="42" spans="1:14">
      <c r="A42" s="228"/>
      <c r="B42" s="232">
        <v>4.7840800000000003</v>
      </c>
      <c r="C42" s="233">
        <f t="shared" si="0"/>
        <v>4.8147971000000007</v>
      </c>
      <c r="D42" s="235">
        <v>32</v>
      </c>
    </row>
    <row r="43" spans="1:14">
      <c r="A43" s="228"/>
      <c r="B43" s="232">
        <v>4.8676599999999999</v>
      </c>
      <c r="C43" s="233">
        <f t="shared" si="0"/>
        <v>4.8147971000000007</v>
      </c>
      <c r="D43" s="235">
        <v>33</v>
      </c>
    </row>
    <row r="44" spans="1:14">
      <c r="A44" s="228"/>
      <c r="B44" s="232">
        <v>4.6715400000000002</v>
      </c>
      <c r="C44" s="233">
        <f t="shared" si="0"/>
        <v>4.8147971000000007</v>
      </c>
      <c r="D44" s="235">
        <v>34</v>
      </c>
    </row>
    <row r="45" spans="1:14">
      <c r="A45" s="228"/>
      <c r="B45" s="232">
        <v>4.8602299999999996</v>
      </c>
      <c r="C45" s="233">
        <f t="shared" si="0"/>
        <v>4.8147971000000007</v>
      </c>
      <c r="D45" s="235">
        <v>35</v>
      </c>
    </row>
    <row r="46" spans="1:14">
      <c r="A46" s="228"/>
      <c r="B46" s="232">
        <v>4.7721099999999996</v>
      </c>
      <c r="C46" s="233">
        <f t="shared" si="0"/>
        <v>4.8147971000000007</v>
      </c>
      <c r="D46" s="235">
        <v>36</v>
      </c>
    </row>
    <row r="47" spans="1:14">
      <c r="A47" s="228"/>
      <c r="B47" s="232">
        <v>4.7879100000000001</v>
      </c>
      <c r="C47" s="233">
        <f t="shared" si="0"/>
        <v>4.8147971000000007</v>
      </c>
      <c r="D47" s="235">
        <v>37</v>
      </c>
    </row>
    <row r="48" spans="1:14">
      <c r="A48" s="228"/>
      <c r="B48" s="232">
        <v>4.7946900000000001</v>
      </c>
      <c r="C48" s="233">
        <f t="shared" si="0"/>
        <v>4.8147971000000007</v>
      </c>
      <c r="D48" s="235">
        <v>38</v>
      </c>
    </row>
    <row r="49" spans="1:4">
      <c r="A49" s="228"/>
      <c r="B49" s="232">
        <v>4.6329799999999999</v>
      </c>
      <c r="C49" s="233">
        <f t="shared" si="0"/>
        <v>4.8147971000000007</v>
      </c>
      <c r="D49" s="235">
        <v>39</v>
      </c>
    </row>
    <row r="50" spans="1:4">
      <c r="A50" s="228"/>
      <c r="B50" s="232">
        <v>4.7565299999999997</v>
      </c>
      <c r="C50" s="233">
        <f t="shared" si="0"/>
        <v>4.8147971000000007</v>
      </c>
      <c r="D50" s="235">
        <v>40</v>
      </c>
    </row>
    <row r="51" spans="1:4">
      <c r="A51" s="228"/>
      <c r="B51" s="232">
        <v>4.8327999999999998</v>
      </c>
      <c r="C51" s="233">
        <f t="shared" si="0"/>
        <v>4.8147971000000007</v>
      </c>
      <c r="D51" s="235">
        <v>41</v>
      </c>
    </row>
    <row r="52" spans="1:4">
      <c r="A52" s="228"/>
      <c r="B52" s="232">
        <v>4.83291</v>
      </c>
      <c r="C52" s="233">
        <f t="shared" si="0"/>
        <v>4.8147971000000007</v>
      </c>
      <c r="D52" s="235">
        <v>42</v>
      </c>
    </row>
    <row r="53" spans="1:4">
      <c r="A53" s="228"/>
      <c r="B53" s="232">
        <v>4.7684600000000001</v>
      </c>
      <c r="C53" s="233">
        <f t="shared" si="0"/>
        <v>4.8147971000000007</v>
      </c>
      <c r="D53" s="235">
        <v>43</v>
      </c>
    </row>
    <row r="54" spans="1:4">
      <c r="A54" s="228"/>
      <c r="B54" s="232">
        <v>4.9164000000000003</v>
      </c>
      <c r="C54" s="233">
        <f t="shared" si="0"/>
        <v>4.8147971000000007</v>
      </c>
      <c r="D54" s="235">
        <v>44</v>
      </c>
    </row>
    <row r="55" spans="1:4">
      <c r="A55" s="228"/>
      <c r="B55" s="232">
        <v>4.8299000000000003</v>
      </c>
      <c r="C55" s="233">
        <f t="shared" si="0"/>
        <v>4.8147971000000007</v>
      </c>
      <c r="D55" s="235">
        <v>45</v>
      </c>
    </row>
    <row r="56" spans="1:4">
      <c r="A56" s="228"/>
      <c r="B56" s="232">
        <v>4.7431900000000002</v>
      </c>
      <c r="C56" s="233">
        <f t="shared" si="0"/>
        <v>4.8147971000000007</v>
      </c>
      <c r="D56" s="235">
        <v>46</v>
      </c>
    </row>
    <row r="57" spans="1:4">
      <c r="A57" s="228"/>
      <c r="B57" s="232">
        <v>4.8149100000000002</v>
      </c>
      <c r="C57" s="233">
        <f t="shared" si="0"/>
        <v>4.8147971000000007</v>
      </c>
      <c r="D57" s="235">
        <v>47</v>
      </c>
    </row>
    <row r="58" spans="1:4">
      <c r="A58" s="228"/>
      <c r="B58" s="232">
        <v>4.74261</v>
      </c>
      <c r="C58" s="233">
        <f t="shared" si="0"/>
        <v>4.8147971000000007</v>
      </c>
      <c r="D58" s="235">
        <v>48</v>
      </c>
    </row>
    <row r="59" spans="1:4">
      <c r="A59" s="228"/>
      <c r="B59" s="232">
        <v>4.7166399999999999</v>
      </c>
      <c r="C59" s="233">
        <f t="shared" si="0"/>
        <v>4.8147971000000007</v>
      </c>
      <c r="D59" s="235">
        <v>49</v>
      </c>
    </row>
    <row r="60" spans="1:4">
      <c r="A60" s="228"/>
      <c r="B60" s="232">
        <v>4.7572799999999997</v>
      </c>
      <c r="C60" s="233">
        <f t="shared" si="0"/>
        <v>4.8147971000000007</v>
      </c>
      <c r="D60" s="235">
        <v>50</v>
      </c>
    </row>
    <row r="61" spans="1:4">
      <c r="A61" s="228"/>
      <c r="B61" s="232">
        <v>4.7872700000000004</v>
      </c>
      <c r="C61" s="233">
        <f t="shared" si="0"/>
        <v>4.8147971000000007</v>
      </c>
      <c r="D61" s="235">
        <v>51</v>
      </c>
    </row>
    <row r="62" spans="1:4">
      <c r="A62" s="228"/>
      <c r="B62" s="232">
        <v>4.6442500000000004</v>
      </c>
      <c r="C62" s="233">
        <f t="shared" si="0"/>
        <v>4.8147971000000007</v>
      </c>
      <c r="D62" s="235">
        <v>52</v>
      </c>
    </row>
    <row r="63" spans="1:4">
      <c r="A63" s="228"/>
      <c r="B63" s="232">
        <v>4.6305399999999999</v>
      </c>
      <c r="C63" s="233">
        <f t="shared" si="0"/>
        <v>4.8147971000000007</v>
      </c>
      <c r="D63" s="235">
        <v>53</v>
      </c>
    </row>
    <row r="64" spans="1:4">
      <c r="A64" s="228"/>
      <c r="B64" s="232">
        <v>4.8283699999999996</v>
      </c>
      <c r="C64" s="233">
        <f t="shared" si="0"/>
        <v>4.8147971000000007</v>
      </c>
      <c r="D64" s="235">
        <v>54</v>
      </c>
    </row>
    <row r="65" spans="1:4">
      <c r="A65" s="228"/>
      <c r="B65" s="232">
        <v>4.8393199999999998</v>
      </c>
      <c r="C65" s="233">
        <f t="shared" si="0"/>
        <v>4.8147971000000007</v>
      </c>
      <c r="D65" s="235">
        <v>55</v>
      </c>
    </row>
    <row r="66" spans="1:4">
      <c r="A66" s="228"/>
      <c r="B66" s="232">
        <v>4.8194999999999997</v>
      </c>
      <c r="C66" s="233">
        <f t="shared" si="0"/>
        <v>4.8147971000000007</v>
      </c>
      <c r="D66" s="235">
        <v>56</v>
      </c>
    </row>
    <row r="67" spans="1:4">
      <c r="A67" s="228"/>
      <c r="B67" s="232">
        <v>4.94367</v>
      </c>
      <c r="C67" s="233">
        <f t="shared" si="0"/>
        <v>4.8147971000000007</v>
      </c>
      <c r="D67" s="235">
        <v>57</v>
      </c>
    </row>
    <row r="68" spans="1:4">
      <c r="A68" s="228"/>
      <c r="B68" s="232">
        <v>4.75739</v>
      </c>
      <c r="C68" s="233">
        <f t="shared" si="0"/>
        <v>4.8147971000000007</v>
      </c>
      <c r="D68" s="235">
        <v>58</v>
      </c>
    </row>
    <row r="69" spans="1:4">
      <c r="A69" s="228"/>
      <c r="B69" s="232">
        <v>4.7248299999999999</v>
      </c>
      <c r="C69" s="233">
        <f t="shared" si="0"/>
        <v>4.8147971000000007</v>
      </c>
      <c r="D69" s="235">
        <v>59</v>
      </c>
    </row>
    <row r="70" spans="1:4">
      <c r="A70" s="228"/>
      <c r="B70" s="232">
        <v>4.9138900000000003</v>
      </c>
      <c r="C70" s="233">
        <f t="shared" si="0"/>
        <v>4.8147971000000007</v>
      </c>
      <c r="D70" s="235">
        <v>60</v>
      </c>
    </row>
    <row r="71" spans="1:4">
      <c r="A71" s="228"/>
      <c r="B71" s="232">
        <v>4.8418400000000004</v>
      </c>
      <c r="C71" s="233">
        <f t="shared" si="0"/>
        <v>4.8147971000000007</v>
      </c>
      <c r="D71" s="235">
        <v>61</v>
      </c>
    </row>
    <row r="72" spans="1:4">
      <c r="A72" s="228"/>
      <c r="B72" s="232">
        <v>4.8051199999999996</v>
      </c>
      <c r="C72" s="233">
        <f t="shared" si="0"/>
        <v>4.8147971000000007</v>
      </c>
      <c r="D72" s="235">
        <v>62</v>
      </c>
    </row>
    <row r="73" spans="1:4">
      <c r="A73" s="228"/>
      <c r="B73" s="232">
        <v>4.7939600000000002</v>
      </c>
      <c r="C73" s="233">
        <f t="shared" si="0"/>
        <v>4.8147971000000007</v>
      </c>
      <c r="D73" s="235">
        <v>63</v>
      </c>
    </row>
    <row r="74" spans="1:4">
      <c r="A74" s="228"/>
      <c r="B74" s="232">
        <v>4.7269100000000002</v>
      </c>
      <c r="C74" s="233">
        <f t="shared" si="0"/>
        <v>4.8147971000000007</v>
      </c>
      <c r="D74" s="235">
        <v>64</v>
      </c>
    </row>
    <row r="75" spans="1:4">
      <c r="A75" s="228"/>
      <c r="B75" s="232">
        <v>4.8616099999999998</v>
      </c>
      <c r="C75" s="233">
        <f t="shared" si="0"/>
        <v>4.8147971000000007</v>
      </c>
      <c r="D75" s="235">
        <v>65</v>
      </c>
    </row>
    <row r="76" spans="1:4">
      <c r="A76" s="228"/>
      <c r="B76" s="232">
        <v>4.7938099999999997</v>
      </c>
      <c r="C76" s="233">
        <f t="shared" si="0"/>
        <v>4.8147971000000007</v>
      </c>
      <c r="D76" s="235">
        <v>66</v>
      </c>
    </row>
    <row r="77" spans="1:4">
      <c r="A77" s="228"/>
      <c r="B77" s="232">
        <v>4.8869800000000003</v>
      </c>
      <c r="C77" s="233">
        <f t="shared" ref="C77:C100" si="1">$C$11</f>
        <v>4.8147971000000007</v>
      </c>
      <c r="D77" s="235">
        <v>67</v>
      </c>
    </row>
    <row r="78" spans="1:4">
      <c r="A78" s="228"/>
      <c r="B78" s="232">
        <v>4.8509700000000002</v>
      </c>
      <c r="C78" s="233">
        <f t="shared" si="1"/>
        <v>4.8147971000000007</v>
      </c>
      <c r="D78" s="235">
        <v>68</v>
      </c>
    </row>
    <row r="79" spans="1:4">
      <c r="A79" s="228"/>
      <c r="B79" s="232">
        <v>4.7283200000000001</v>
      </c>
      <c r="C79" s="233">
        <f t="shared" si="1"/>
        <v>4.8147971000000007</v>
      </c>
      <c r="D79" s="235">
        <v>69</v>
      </c>
    </row>
    <row r="80" spans="1:4">
      <c r="A80" s="228"/>
      <c r="B80" s="232">
        <v>4.8120900000000004</v>
      </c>
      <c r="C80" s="233">
        <f t="shared" si="1"/>
        <v>4.8147971000000007</v>
      </c>
      <c r="D80" s="235">
        <v>70</v>
      </c>
    </row>
    <row r="81" spans="1:4">
      <c r="A81" s="228"/>
      <c r="B81" s="232">
        <v>4.77095</v>
      </c>
      <c r="C81" s="233">
        <f t="shared" si="1"/>
        <v>4.8147971000000007</v>
      </c>
      <c r="D81" s="235">
        <v>71</v>
      </c>
    </row>
    <row r="82" spans="1:4">
      <c r="A82" s="228"/>
      <c r="B82" s="232">
        <v>4.8761700000000001</v>
      </c>
      <c r="C82" s="233">
        <f t="shared" si="1"/>
        <v>4.8147971000000007</v>
      </c>
      <c r="D82" s="235">
        <v>72</v>
      </c>
    </row>
    <row r="83" spans="1:4">
      <c r="A83" s="228"/>
      <c r="B83" s="232">
        <v>4.8214300000000003</v>
      </c>
      <c r="C83" s="233">
        <f t="shared" si="1"/>
        <v>4.8147971000000007</v>
      </c>
      <c r="D83" s="235">
        <v>73</v>
      </c>
    </row>
    <row r="84" spans="1:4">
      <c r="A84" s="228"/>
      <c r="B84" s="232">
        <v>4.7711499999999996</v>
      </c>
      <c r="C84" s="233">
        <f t="shared" si="1"/>
        <v>4.8147971000000007</v>
      </c>
      <c r="D84" s="235">
        <v>74</v>
      </c>
    </row>
    <row r="85" spans="1:4">
      <c r="A85" s="228"/>
      <c r="B85" s="232">
        <v>4.65517</v>
      </c>
      <c r="C85" s="233">
        <f t="shared" si="1"/>
        <v>4.8147971000000007</v>
      </c>
      <c r="D85" s="235">
        <v>75</v>
      </c>
    </row>
    <row r="86" spans="1:4">
      <c r="A86" s="228"/>
      <c r="B86" s="232">
        <v>4.7932899999999998</v>
      </c>
      <c r="C86" s="233">
        <f t="shared" si="1"/>
        <v>4.8147971000000007</v>
      </c>
      <c r="D86" s="235">
        <v>76</v>
      </c>
    </row>
    <row r="87" spans="1:4">
      <c r="A87" s="228"/>
      <c r="B87" s="232">
        <v>4.7794100000000004</v>
      </c>
      <c r="C87" s="233">
        <f t="shared" si="1"/>
        <v>4.8147971000000007</v>
      </c>
      <c r="D87" s="235">
        <v>77</v>
      </c>
    </row>
    <row r="88" spans="1:4">
      <c r="A88" s="228"/>
      <c r="B88" s="232">
        <v>4.8166200000000003</v>
      </c>
      <c r="C88" s="233">
        <f t="shared" si="1"/>
        <v>4.8147971000000007</v>
      </c>
      <c r="D88" s="235">
        <v>78</v>
      </c>
    </row>
    <row r="89" spans="1:4">
      <c r="A89" s="228"/>
      <c r="B89" s="232">
        <v>4.8418999999999999</v>
      </c>
      <c r="C89" s="233">
        <f t="shared" si="1"/>
        <v>4.8147971000000007</v>
      </c>
      <c r="D89" s="235">
        <v>79</v>
      </c>
    </row>
    <row r="90" spans="1:4">
      <c r="A90" s="228"/>
      <c r="B90" s="232">
        <v>4.8215899999999996</v>
      </c>
      <c r="C90" s="233">
        <f t="shared" si="1"/>
        <v>4.8147971000000007</v>
      </c>
      <c r="D90" s="235">
        <v>80</v>
      </c>
    </row>
    <row r="91" spans="1:4">
      <c r="A91" s="228"/>
      <c r="B91" s="232">
        <v>4.7030799999999999</v>
      </c>
      <c r="C91" s="233">
        <f t="shared" si="1"/>
        <v>4.8147971000000007</v>
      </c>
      <c r="D91" s="235">
        <v>81</v>
      </c>
    </row>
    <row r="92" spans="1:4">
      <c r="A92" s="228"/>
      <c r="B92" s="232">
        <v>4.9245400000000004</v>
      </c>
      <c r="C92" s="233">
        <f t="shared" si="1"/>
        <v>4.8147971000000007</v>
      </c>
      <c r="D92" s="235">
        <v>82</v>
      </c>
    </row>
    <row r="93" spans="1:4">
      <c r="A93" s="228"/>
      <c r="B93" s="232">
        <v>4.8883000000000001</v>
      </c>
      <c r="C93" s="233">
        <f t="shared" si="1"/>
        <v>4.8147971000000007</v>
      </c>
      <c r="D93" s="235">
        <v>83</v>
      </c>
    </row>
    <row r="94" spans="1:4">
      <c r="A94" s="228"/>
      <c r="B94" s="232">
        <v>4.8783899999999996</v>
      </c>
      <c r="C94" s="233">
        <f t="shared" si="1"/>
        <v>4.8147971000000007</v>
      </c>
      <c r="D94" s="235">
        <v>84</v>
      </c>
    </row>
    <row r="95" spans="1:4">
      <c r="A95" s="228"/>
      <c r="B95" s="232">
        <v>4.8850199999999999</v>
      </c>
      <c r="C95" s="233">
        <f t="shared" si="1"/>
        <v>4.8147971000000007</v>
      </c>
      <c r="D95" s="235">
        <v>85</v>
      </c>
    </row>
    <row r="96" spans="1:4">
      <c r="A96" s="228"/>
      <c r="B96" s="232">
        <v>4.8067299999999999</v>
      </c>
      <c r="C96" s="233">
        <f t="shared" si="1"/>
        <v>4.8147971000000007</v>
      </c>
      <c r="D96" s="235">
        <v>86</v>
      </c>
    </row>
    <row r="97" spans="1:4">
      <c r="A97" s="228"/>
      <c r="B97" s="232">
        <v>4.8977399999999998</v>
      </c>
      <c r="C97" s="233">
        <f t="shared" si="1"/>
        <v>4.8147971000000007</v>
      </c>
      <c r="D97" s="235">
        <v>87</v>
      </c>
    </row>
    <row r="98" spans="1:4">
      <c r="A98" s="228"/>
      <c r="B98" s="232">
        <v>4.7721499999999999</v>
      </c>
      <c r="C98" s="233">
        <f t="shared" si="1"/>
        <v>4.8147971000000007</v>
      </c>
      <c r="D98" s="235">
        <v>88</v>
      </c>
    </row>
    <row r="99" spans="1:4">
      <c r="A99" s="228"/>
      <c r="B99" s="232">
        <v>4.8060499999999999</v>
      </c>
      <c r="C99" s="233">
        <f t="shared" si="1"/>
        <v>4.8147971000000007</v>
      </c>
      <c r="D99" s="235">
        <v>89</v>
      </c>
    </row>
    <row r="100" spans="1:4">
      <c r="A100" s="228"/>
      <c r="B100" s="232">
        <v>4.7689700000000004</v>
      </c>
      <c r="C100" s="233">
        <f t="shared" si="1"/>
        <v>4.8147971000000007</v>
      </c>
      <c r="D100" s="235">
        <v>90</v>
      </c>
    </row>
    <row r="101" spans="1:4">
      <c r="A101" s="236"/>
      <c r="B101" s="232">
        <v>4.7953099999999997</v>
      </c>
      <c r="C101" s="233">
        <f>$C$11</f>
        <v>4.8147971000000007</v>
      </c>
      <c r="D101" s="235">
        <v>91</v>
      </c>
    </row>
    <row r="102" spans="1:4">
      <c r="A102" s="237"/>
      <c r="B102" s="232">
        <v>4.6682499999999996</v>
      </c>
      <c r="C102" s="233">
        <f t="shared" ref="C102:C110" si="2">$C$11</f>
        <v>4.8147971000000007</v>
      </c>
      <c r="D102" s="235">
        <v>92</v>
      </c>
    </row>
    <row r="103" spans="1:4">
      <c r="A103" s="237"/>
      <c r="B103" s="232">
        <v>4.80722</v>
      </c>
      <c r="C103" s="233">
        <f t="shared" si="2"/>
        <v>4.8147971000000007</v>
      </c>
      <c r="D103" s="235">
        <v>93</v>
      </c>
    </row>
    <row r="104" spans="1:4">
      <c r="A104" s="237"/>
      <c r="B104" s="232">
        <v>4.9206599999999998</v>
      </c>
      <c r="C104" s="233">
        <f t="shared" si="2"/>
        <v>4.8147971000000007</v>
      </c>
      <c r="D104" s="235">
        <v>94</v>
      </c>
    </row>
    <row r="105" spans="1:4">
      <c r="A105" s="237"/>
      <c r="B105" s="232">
        <v>4.7977999999999996</v>
      </c>
      <c r="C105" s="233">
        <f t="shared" si="2"/>
        <v>4.8147971000000007</v>
      </c>
      <c r="D105" s="235">
        <v>95</v>
      </c>
    </row>
    <row r="106" spans="1:4">
      <c r="A106" s="237"/>
      <c r="B106" s="232">
        <v>4.7355499999999999</v>
      </c>
      <c r="C106" s="233">
        <f t="shared" si="2"/>
        <v>4.8147971000000007</v>
      </c>
      <c r="D106" s="235">
        <v>96</v>
      </c>
    </row>
    <row r="107" spans="1:4">
      <c r="A107" s="237"/>
      <c r="B107" s="232">
        <v>4.8254099999999998</v>
      </c>
      <c r="C107" s="233">
        <f t="shared" si="2"/>
        <v>4.8147971000000007</v>
      </c>
      <c r="D107" s="235">
        <v>97</v>
      </c>
    </row>
    <row r="108" spans="1:4">
      <c r="A108" s="237"/>
      <c r="B108" s="232">
        <v>4.9368299999999996</v>
      </c>
      <c r="C108" s="233">
        <f t="shared" si="2"/>
        <v>4.8147971000000007</v>
      </c>
      <c r="D108" s="235">
        <v>98</v>
      </c>
    </row>
    <row r="109" spans="1:4">
      <c r="A109" s="237"/>
      <c r="B109" s="232">
        <v>4.7221700000000002</v>
      </c>
      <c r="C109" s="233">
        <f t="shared" si="2"/>
        <v>4.8147971000000007</v>
      </c>
      <c r="D109" s="235">
        <v>99</v>
      </c>
    </row>
    <row r="110" spans="1:4" ht="14" thickBot="1">
      <c r="A110" s="237"/>
      <c r="B110" s="238">
        <v>4.72037</v>
      </c>
      <c r="C110" s="239">
        <f t="shared" si="2"/>
        <v>4.8147971000000007</v>
      </c>
      <c r="D110" s="240">
        <v>100</v>
      </c>
    </row>
  </sheetData>
  <sheetProtection selectLockedCells="1"/>
  <mergeCells count="3">
    <mergeCell ref="A7:B9"/>
    <mergeCell ref="C7:C9"/>
    <mergeCell ref="B3:S5"/>
  </mergeCells>
  <pageMargins left="0.78740157499999996" right="0.78740157499999996" top="0.984251969" bottom="0.984251969" header="0.4921259845" footer="0.4921259845"/>
  <pageSetup paperSize="9" scale="90" orientation="landscape" horizontalDpi="4294967294" r:id="rId1"/>
  <headerFooter alignWithMargins="0">
    <oddFooter>&amp;LHerbert Roden &amp;Rwww.SixSigma-Consulting.net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51AFA-CF30-E94D-9599-7FE4BD00FECE}">
  <dimension ref="A55:A58"/>
  <sheetViews>
    <sheetView showGridLines="0" zoomScaleNormal="100" workbookViewId="0">
      <selection activeCell="P92" sqref="P92"/>
    </sheetView>
  </sheetViews>
  <sheetFormatPr baseColWidth="10" defaultRowHeight="13"/>
  <sheetData>
    <row r="55" spans="1:1" ht="16">
      <c r="A55" s="333" t="s">
        <v>403</v>
      </c>
    </row>
    <row r="57" spans="1:1" ht="16">
      <c r="A57" s="333" t="s">
        <v>405</v>
      </c>
    </row>
    <row r="58" spans="1:1" ht="16">
      <c r="A58" s="333" t="s">
        <v>404</v>
      </c>
    </row>
  </sheetData>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43F0-EF50-1944-BE98-8792C060DB40}">
  <dimension ref="B2:S29"/>
  <sheetViews>
    <sheetView zoomScale="120" zoomScaleNormal="120" workbookViewId="0">
      <selection activeCell="G4" sqref="G4"/>
    </sheetView>
  </sheetViews>
  <sheetFormatPr baseColWidth="10" defaultRowHeight="13"/>
  <sheetData>
    <row r="2" spans="2:19">
      <c r="B2" s="591" t="s">
        <v>406</v>
      </c>
      <c r="C2" s="591" t="s">
        <v>234</v>
      </c>
      <c r="F2" s="588"/>
      <c r="G2" s="588"/>
      <c r="H2" s="588"/>
      <c r="I2" s="588"/>
      <c r="J2" s="588"/>
      <c r="K2" s="588"/>
      <c r="L2" s="588"/>
      <c r="M2" s="588"/>
      <c r="N2" s="588"/>
      <c r="O2" s="588"/>
      <c r="P2" s="588"/>
      <c r="Q2" s="588"/>
      <c r="R2" s="588"/>
      <c r="S2" s="588"/>
    </row>
    <row r="3" spans="2:19">
      <c r="B3" s="590"/>
      <c r="C3" s="295"/>
      <c r="F3" s="588"/>
      <c r="G3" s="589" t="s">
        <v>407</v>
      </c>
      <c r="H3" s="588"/>
      <c r="I3" s="588"/>
      <c r="J3" s="588"/>
      <c r="K3" s="588"/>
      <c r="L3" s="588"/>
      <c r="M3" s="588"/>
      <c r="N3" s="588"/>
      <c r="O3" s="588"/>
      <c r="P3" s="588"/>
      <c r="Q3" s="588"/>
      <c r="R3" s="588"/>
      <c r="S3" s="588"/>
    </row>
    <row r="4" spans="2:19">
      <c r="B4" s="590"/>
      <c r="C4" s="295"/>
      <c r="F4" s="588"/>
      <c r="G4" s="588"/>
      <c r="H4" s="588"/>
      <c r="I4" s="588"/>
      <c r="J4" s="588"/>
      <c r="K4" s="588"/>
      <c r="L4" s="588"/>
      <c r="M4" s="588"/>
      <c r="N4" s="588"/>
      <c r="O4" s="588"/>
      <c r="P4" s="588"/>
      <c r="Q4" s="588"/>
      <c r="R4" s="588"/>
      <c r="S4" s="588"/>
    </row>
    <row r="5" spans="2:19">
      <c r="B5" s="590"/>
      <c r="C5" s="295"/>
      <c r="F5" s="588"/>
      <c r="G5" s="588"/>
      <c r="H5" s="588"/>
      <c r="I5" s="588"/>
      <c r="J5" s="588"/>
      <c r="K5" s="588"/>
      <c r="L5" s="588"/>
      <c r="M5" s="588"/>
      <c r="N5" s="588"/>
      <c r="O5" s="588"/>
      <c r="P5" s="588"/>
      <c r="Q5" s="588"/>
      <c r="R5" s="588"/>
      <c r="S5" s="588"/>
    </row>
    <row r="6" spans="2:19">
      <c r="B6" s="590"/>
      <c r="C6" s="295"/>
      <c r="F6" s="588"/>
      <c r="G6" s="588"/>
      <c r="H6" s="588"/>
      <c r="I6" s="588"/>
      <c r="J6" s="588"/>
      <c r="K6" s="588"/>
      <c r="L6" s="588"/>
      <c r="M6" s="588"/>
      <c r="N6" s="588"/>
      <c r="O6" s="588"/>
      <c r="P6" s="588"/>
      <c r="Q6" s="588"/>
      <c r="R6" s="588"/>
      <c r="S6" s="588"/>
    </row>
    <row r="7" spans="2:19">
      <c r="B7" s="590"/>
      <c r="C7" s="295"/>
      <c r="F7" s="588"/>
      <c r="G7" s="588"/>
      <c r="H7" s="588"/>
      <c r="I7" s="588"/>
      <c r="J7" s="588"/>
      <c r="K7" s="588"/>
      <c r="L7" s="588"/>
      <c r="M7" s="588"/>
      <c r="N7" s="588"/>
      <c r="O7" s="588"/>
      <c r="P7" s="588"/>
      <c r="Q7" s="588"/>
      <c r="R7" s="588"/>
      <c r="S7" s="588"/>
    </row>
    <row r="8" spans="2:19">
      <c r="B8" s="590"/>
      <c r="C8" s="295"/>
      <c r="F8" s="588"/>
      <c r="G8" s="588"/>
      <c r="H8" s="588"/>
      <c r="I8" s="588"/>
      <c r="J8" s="588"/>
      <c r="K8" s="588"/>
      <c r="L8" s="588"/>
      <c r="M8" s="588"/>
      <c r="N8" s="588"/>
      <c r="O8" s="588"/>
      <c r="P8" s="588"/>
      <c r="Q8" s="588"/>
      <c r="R8" s="588"/>
      <c r="S8" s="588"/>
    </row>
    <row r="9" spans="2:19">
      <c r="B9" s="295"/>
      <c r="C9" s="295"/>
      <c r="F9" s="588"/>
      <c r="G9" s="588"/>
      <c r="H9" s="588"/>
      <c r="I9" s="588"/>
      <c r="J9" s="588"/>
      <c r="K9" s="588"/>
      <c r="L9" s="588"/>
      <c r="M9" s="588"/>
      <c r="N9" s="588"/>
      <c r="O9" s="588"/>
      <c r="P9" s="588"/>
      <c r="Q9" s="588"/>
      <c r="R9" s="588"/>
      <c r="S9" s="588"/>
    </row>
    <row r="10" spans="2:19">
      <c r="B10" s="295"/>
      <c r="C10" s="295"/>
      <c r="F10" s="588"/>
      <c r="G10" s="588"/>
      <c r="H10" s="588"/>
      <c r="I10" s="588"/>
      <c r="J10" s="588"/>
      <c r="K10" s="588"/>
      <c r="L10" s="588"/>
      <c r="M10" s="588"/>
      <c r="N10" s="588"/>
      <c r="O10" s="588"/>
      <c r="P10" s="588"/>
      <c r="Q10" s="588"/>
      <c r="R10" s="588"/>
      <c r="S10" s="588"/>
    </row>
    <row r="11" spans="2:19">
      <c r="B11" s="295"/>
      <c r="C11" s="295"/>
      <c r="F11" s="588"/>
      <c r="G11" s="588"/>
      <c r="H11" s="588"/>
      <c r="I11" s="588"/>
      <c r="J11" s="588"/>
      <c r="K11" s="588"/>
      <c r="L11" s="588"/>
      <c r="M11" s="588"/>
      <c r="N11" s="588"/>
      <c r="O11" s="588"/>
      <c r="P11" s="588"/>
      <c r="Q11" s="588"/>
      <c r="R11" s="588"/>
      <c r="S11" s="588"/>
    </row>
    <row r="12" spans="2:19">
      <c r="B12" s="295"/>
      <c r="C12" s="295"/>
      <c r="F12" s="588"/>
      <c r="G12" s="588"/>
      <c r="H12" s="588"/>
      <c r="I12" s="588"/>
      <c r="J12" s="588"/>
      <c r="K12" s="588"/>
      <c r="L12" s="588"/>
      <c r="M12" s="588"/>
      <c r="N12" s="588"/>
      <c r="O12" s="588"/>
      <c r="P12" s="588"/>
      <c r="Q12" s="588"/>
      <c r="R12" s="588"/>
      <c r="S12" s="588"/>
    </row>
    <row r="13" spans="2:19">
      <c r="B13" s="295"/>
      <c r="C13" s="295"/>
      <c r="F13" s="588"/>
      <c r="G13" s="588"/>
      <c r="H13" s="588"/>
      <c r="I13" s="588"/>
      <c r="J13" s="588"/>
      <c r="K13" s="588"/>
      <c r="L13" s="588"/>
      <c r="M13" s="588"/>
      <c r="N13" s="588"/>
      <c r="O13" s="588"/>
      <c r="P13" s="588"/>
      <c r="Q13" s="588"/>
      <c r="R13" s="588"/>
      <c r="S13" s="588"/>
    </row>
    <row r="14" spans="2:19">
      <c r="B14" s="295"/>
      <c r="C14" s="295"/>
      <c r="F14" s="588"/>
      <c r="G14" s="588"/>
      <c r="H14" s="588"/>
      <c r="I14" s="588"/>
      <c r="J14" s="588"/>
      <c r="K14" s="588"/>
      <c r="L14" s="588"/>
      <c r="M14" s="588"/>
      <c r="N14" s="588"/>
      <c r="O14" s="588"/>
      <c r="P14" s="588"/>
      <c r="Q14" s="588"/>
      <c r="R14" s="588"/>
      <c r="S14" s="588"/>
    </row>
    <row r="15" spans="2:19">
      <c r="B15" s="295"/>
      <c r="C15" s="295"/>
      <c r="F15" s="588"/>
      <c r="G15" s="588"/>
      <c r="H15" s="588"/>
      <c r="I15" s="588"/>
      <c r="J15" s="588"/>
      <c r="K15" s="588"/>
      <c r="L15" s="588"/>
      <c r="M15" s="588"/>
      <c r="N15" s="588"/>
      <c r="O15" s="588"/>
      <c r="P15" s="588"/>
      <c r="Q15" s="588"/>
      <c r="R15" s="588"/>
      <c r="S15" s="588"/>
    </row>
    <row r="16" spans="2:19">
      <c r="B16" s="295"/>
      <c r="C16" s="295"/>
      <c r="F16" s="588"/>
      <c r="G16" s="588"/>
      <c r="H16" s="588"/>
      <c r="I16" s="588"/>
      <c r="J16" s="588"/>
      <c r="K16" s="588"/>
      <c r="L16" s="588"/>
      <c r="M16" s="588"/>
      <c r="N16" s="588"/>
      <c r="O16" s="588"/>
      <c r="P16" s="588"/>
      <c r="Q16" s="588"/>
      <c r="R16" s="588"/>
      <c r="S16" s="588"/>
    </row>
    <row r="17" spans="2:19">
      <c r="B17" s="295"/>
      <c r="C17" s="295"/>
      <c r="F17" s="588"/>
      <c r="G17" s="588"/>
      <c r="H17" s="588"/>
      <c r="I17" s="588"/>
      <c r="J17" s="588"/>
      <c r="K17" s="588"/>
      <c r="L17" s="588"/>
      <c r="M17" s="588"/>
      <c r="N17" s="588"/>
      <c r="O17" s="588"/>
      <c r="P17" s="588"/>
      <c r="Q17" s="588"/>
      <c r="R17" s="588"/>
      <c r="S17" s="588"/>
    </row>
    <row r="18" spans="2:19">
      <c r="B18" s="295"/>
      <c r="C18" s="295"/>
      <c r="F18" s="588"/>
      <c r="G18" s="588"/>
      <c r="H18" s="588"/>
      <c r="I18" s="588"/>
      <c r="J18" s="588"/>
      <c r="K18" s="588"/>
      <c r="L18" s="588"/>
      <c r="M18" s="588"/>
      <c r="N18" s="588"/>
      <c r="O18" s="588"/>
      <c r="P18" s="588"/>
      <c r="Q18" s="588"/>
      <c r="R18" s="588"/>
      <c r="S18" s="588"/>
    </row>
    <row r="19" spans="2:19">
      <c r="B19" s="295"/>
      <c r="C19" s="295"/>
      <c r="F19" s="588"/>
      <c r="G19" s="588"/>
      <c r="H19" s="588"/>
      <c r="I19" s="588"/>
      <c r="J19" s="588"/>
      <c r="K19" s="588"/>
      <c r="L19" s="588"/>
      <c r="M19" s="588"/>
      <c r="N19" s="588"/>
      <c r="O19" s="588"/>
      <c r="P19" s="588"/>
      <c r="Q19" s="588"/>
      <c r="R19" s="588"/>
      <c r="S19" s="588"/>
    </row>
    <row r="20" spans="2:19">
      <c r="B20" s="295"/>
      <c r="C20" s="295"/>
      <c r="F20" s="588"/>
      <c r="G20" s="588"/>
      <c r="H20" s="588"/>
      <c r="I20" s="588"/>
      <c r="J20" s="588"/>
      <c r="K20" s="588"/>
      <c r="L20" s="588"/>
      <c r="M20" s="588"/>
      <c r="N20" s="588"/>
      <c r="O20" s="588"/>
      <c r="P20" s="588"/>
      <c r="Q20" s="588"/>
      <c r="R20" s="588"/>
      <c r="S20" s="588"/>
    </row>
    <row r="21" spans="2:19">
      <c r="B21" s="295"/>
      <c r="C21" s="295"/>
      <c r="F21" s="588"/>
      <c r="G21" s="588"/>
      <c r="H21" s="588"/>
      <c r="I21" s="588"/>
      <c r="J21" s="588"/>
      <c r="K21" s="588"/>
      <c r="L21" s="588"/>
      <c r="M21" s="588"/>
      <c r="N21" s="588"/>
      <c r="O21" s="588"/>
      <c r="P21" s="588"/>
      <c r="Q21" s="588"/>
      <c r="R21" s="588"/>
      <c r="S21" s="588"/>
    </row>
    <row r="22" spans="2:19">
      <c r="F22" s="588"/>
      <c r="G22" s="588"/>
      <c r="H22" s="588"/>
      <c r="I22" s="588"/>
      <c r="J22" s="588"/>
      <c r="K22" s="588"/>
      <c r="L22" s="588"/>
      <c r="M22" s="588"/>
      <c r="N22" s="588"/>
      <c r="O22" s="588"/>
      <c r="P22" s="588"/>
      <c r="Q22" s="588"/>
      <c r="R22" s="588"/>
      <c r="S22" s="588"/>
    </row>
    <row r="23" spans="2:19">
      <c r="F23" s="588"/>
      <c r="G23" s="588"/>
      <c r="H23" s="588"/>
      <c r="I23" s="588"/>
      <c r="J23" s="588"/>
      <c r="K23" s="588"/>
      <c r="L23" s="588"/>
      <c r="M23" s="588"/>
      <c r="N23" s="588"/>
      <c r="O23" s="588"/>
      <c r="P23" s="588"/>
      <c r="Q23" s="588"/>
      <c r="R23" s="588"/>
      <c r="S23" s="588"/>
    </row>
    <row r="24" spans="2:19">
      <c r="F24" s="588"/>
      <c r="G24" s="588"/>
      <c r="H24" s="588"/>
      <c r="I24" s="588"/>
      <c r="J24" s="588"/>
      <c r="K24" s="588"/>
      <c r="L24" s="588"/>
      <c r="M24" s="588"/>
      <c r="N24" s="588"/>
      <c r="O24" s="588"/>
      <c r="P24" s="588"/>
      <c r="Q24" s="588"/>
      <c r="R24" s="588"/>
      <c r="S24" s="588"/>
    </row>
    <row r="25" spans="2:19">
      <c r="F25" s="588"/>
      <c r="G25" s="588"/>
      <c r="H25" s="588"/>
      <c r="I25" s="588"/>
      <c r="J25" s="588"/>
      <c r="K25" s="588"/>
      <c r="L25" s="588"/>
      <c r="M25" s="588"/>
      <c r="N25" s="588"/>
      <c r="O25" s="588"/>
      <c r="P25" s="588"/>
      <c r="Q25" s="588"/>
      <c r="R25" s="588"/>
      <c r="S25" s="588"/>
    </row>
    <row r="26" spans="2:19">
      <c r="F26" s="588"/>
      <c r="G26" s="588"/>
      <c r="H26" s="588"/>
      <c r="I26" s="588"/>
      <c r="J26" s="588"/>
      <c r="K26" s="588"/>
      <c r="L26" s="588"/>
      <c r="M26" s="588"/>
      <c r="N26" s="588"/>
      <c r="O26" s="588"/>
      <c r="P26" s="588"/>
      <c r="Q26" s="588"/>
      <c r="R26" s="588"/>
      <c r="S26" s="588"/>
    </row>
    <row r="27" spans="2:19">
      <c r="F27" s="588"/>
      <c r="G27" s="588"/>
      <c r="H27" s="588"/>
      <c r="I27" s="588"/>
      <c r="J27" s="588"/>
      <c r="K27" s="588"/>
      <c r="L27" s="588"/>
      <c r="M27" s="588"/>
      <c r="N27" s="588"/>
      <c r="O27" s="588"/>
      <c r="P27" s="588"/>
      <c r="Q27" s="588"/>
      <c r="R27" s="588"/>
      <c r="S27" s="588"/>
    </row>
    <row r="28" spans="2:19">
      <c r="F28" s="588"/>
      <c r="G28" s="588"/>
      <c r="H28" s="588"/>
      <c r="I28" s="588"/>
      <c r="J28" s="588"/>
      <c r="K28" s="588"/>
      <c r="L28" s="588"/>
      <c r="M28" s="588"/>
      <c r="N28" s="588"/>
      <c r="O28" s="588"/>
      <c r="P28" s="588"/>
      <c r="Q28" s="588"/>
      <c r="R28" s="588"/>
      <c r="S28" s="588"/>
    </row>
    <row r="29" spans="2:19">
      <c r="F29" s="588"/>
      <c r="G29" s="588"/>
      <c r="H29" s="588"/>
      <c r="I29" s="588"/>
      <c r="J29" s="588"/>
      <c r="K29" s="588"/>
      <c r="L29" s="588"/>
      <c r="M29" s="588"/>
      <c r="N29" s="588"/>
      <c r="O29" s="588"/>
      <c r="P29" s="588"/>
      <c r="Q29" s="588"/>
      <c r="R29" s="588"/>
      <c r="S29" s="588"/>
    </row>
  </sheetData>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734-4DD5-1146-9BE0-B74E1C9F96CD}">
  <sheetPr>
    <pageSetUpPr fitToPage="1"/>
  </sheetPr>
  <dimension ref="B1:V33"/>
  <sheetViews>
    <sheetView showGridLines="0" topLeftCell="A2" zoomScale="168" zoomScaleNormal="180" workbookViewId="0">
      <pane xSplit="3" ySplit="2" topLeftCell="D4" activePane="bottomRight" state="frozen"/>
      <selection activeCell="A2" sqref="A2"/>
      <selection pane="topRight" activeCell="D2" sqref="D2"/>
      <selection pane="bottomLeft" activeCell="A4" sqref="A4"/>
      <selection pane="bottomRight" activeCell="C12" sqref="C12"/>
    </sheetView>
  </sheetViews>
  <sheetFormatPr baseColWidth="10" defaultColWidth="7.6640625" defaultRowHeight="13"/>
  <cols>
    <col min="1" max="1" width="1.33203125" style="595" customWidth="1"/>
    <col min="2" max="4" width="17.1640625" style="595" customWidth="1"/>
    <col min="5" max="5" width="3" style="595" customWidth="1"/>
    <col min="6" max="7" width="17.1640625" style="595" customWidth="1"/>
    <col min="8" max="8" width="3" style="595" customWidth="1"/>
    <col min="9" max="9" width="17.1640625" style="595" customWidth="1"/>
    <col min="10" max="10" width="3" style="595" customWidth="1"/>
    <col min="11" max="11" width="3.83203125" style="595" customWidth="1"/>
    <col min="12" max="12" width="4.83203125" style="595" customWidth="1"/>
    <col min="13" max="18" width="17.1640625" style="595" customWidth="1"/>
    <col min="19" max="21" width="3" style="595" customWidth="1"/>
    <col min="22" max="22" width="3.83203125" style="595" customWidth="1"/>
    <col min="23" max="16384" width="7.6640625" style="595"/>
  </cols>
  <sheetData>
    <row r="1" spans="2:22" ht="35.25" customHeight="1">
      <c r="B1" s="592"/>
      <c r="C1" s="593" t="s">
        <v>408</v>
      </c>
      <c r="D1" s="593"/>
      <c r="E1" s="594"/>
      <c r="F1" s="594"/>
      <c r="G1" s="594"/>
      <c r="H1" s="594"/>
      <c r="I1" s="594"/>
    </row>
    <row r="2" spans="2:22" ht="13.5" customHeight="1">
      <c r="B2" s="596" t="s">
        <v>409</v>
      </c>
      <c r="C2" s="597"/>
      <c r="D2" s="597"/>
      <c r="E2" s="597"/>
      <c r="F2" s="598"/>
      <c r="G2" s="599" t="s">
        <v>410</v>
      </c>
      <c r="H2" s="600"/>
      <c r="I2" s="600"/>
      <c r="J2" s="600"/>
      <c r="K2" s="600"/>
      <c r="L2" s="601"/>
      <c r="M2" s="602" t="s">
        <v>411</v>
      </c>
      <c r="N2" s="603"/>
      <c r="O2" s="603"/>
      <c r="P2" s="603"/>
      <c r="Q2" s="603"/>
      <c r="R2" s="603"/>
      <c r="S2" s="603"/>
      <c r="T2" s="603"/>
      <c r="U2" s="603"/>
      <c r="V2" s="604"/>
    </row>
    <row r="3" spans="2:22" ht="111" customHeight="1">
      <c r="B3" s="605" t="s">
        <v>412</v>
      </c>
      <c r="C3" s="605" t="s">
        <v>413</v>
      </c>
      <c r="D3" s="605" t="s">
        <v>414</v>
      </c>
      <c r="E3" s="606" t="s">
        <v>415</v>
      </c>
      <c r="F3" s="605" t="s">
        <v>416</v>
      </c>
      <c r="G3" s="605" t="s">
        <v>417</v>
      </c>
      <c r="H3" s="606" t="s">
        <v>418</v>
      </c>
      <c r="I3" s="605" t="s">
        <v>419</v>
      </c>
      <c r="J3" s="606" t="s">
        <v>420</v>
      </c>
      <c r="K3" s="606" t="s">
        <v>421</v>
      </c>
      <c r="L3" s="607" t="s">
        <v>422</v>
      </c>
      <c r="M3" s="605" t="s">
        <v>423</v>
      </c>
      <c r="N3" s="605" t="s">
        <v>424</v>
      </c>
      <c r="O3" s="605" t="s">
        <v>425</v>
      </c>
      <c r="P3" s="605" t="s">
        <v>426</v>
      </c>
      <c r="Q3" s="605" t="s">
        <v>427</v>
      </c>
      <c r="R3" s="605" t="s">
        <v>428</v>
      </c>
      <c r="S3" s="606" t="s">
        <v>429</v>
      </c>
      <c r="T3" s="606" t="s">
        <v>430</v>
      </c>
      <c r="U3" s="606" t="s">
        <v>431</v>
      </c>
      <c r="V3" s="608" t="s">
        <v>432</v>
      </c>
    </row>
    <row r="4" spans="2:22" ht="69" customHeight="1">
      <c r="B4" s="609" t="s">
        <v>438</v>
      </c>
      <c r="C4" s="609" t="s">
        <v>439</v>
      </c>
      <c r="D4" s="609" t="s">
        <v>433</v>
      </c>
      <c r="E4" s="609">
        <v>6</v>
      </c>
      <c r="F4" s="609" t="s">
        <v>435</v>
      </c>
      <c r="G4" s="609" t="s">
        <v>436</v>
      </c>
      <c r="H4" s="609">
        <v>4</v>
      </c>
      <c r="I4" s="613" t="s">
        <v>444</v>
      </c>
      <c r="J4" s="609">
        <v>5</v>
      </c>
      <c r="K4" s="609">
        <f>Table2[[#This Row],[Bedeutung B (der FF)]]*Table2[[#This Row],[Auftreten A (der FU)]]*Table2[[#This Row],[Entdeckung E]]</f>
        <v>120</v>
      </c>
      <c r="L4" s="609" t="s">
        <v>445</v>
      </c>
      <c r="M4" s="609"/>
      <c r="N4" s="609"/>
      <c r="O4" s="609"/>
      <c r="P4" s="609"/>
      <c r="Q4" s="610"/>
      <c r="R4" s="610"/>
      <c r="S4" s="610"/>
      <c r="T4" s="610"/>
      <c r="U4" s="610"/>
      <c r="V4" s="610"/>
    </row>
    <row r="5" spans="2:22" ht="69" customHeight="1">
      <c r="B5" s="609"/>
      <c r="C5" s="609" t="s">
        <v>440</v>
      </c>
      <c r="D5" s="609" t="s">
        <v>434</v>
      </c>
      <c r="E5" s="609">
        <v>8</v>
      </c>
      <c r="F5" s="609" t="s">
        <v>441</v>
      </c>
      <c r="G5" s="613" t="s">
        <v>437</v>
      </c>
      <c r="H5" s="609">
        <v>4</v>
      </c>
      <c r="I5" s="613" t="s">
        <v>444</v>
      </c>
      <c r="J5" s="609">
        <v>7</v>
      </c>
      <c r="K5" s="609">
        <f>Table2[[#This Row],[Bedeutung B (der FF)]]*Table2[[#This Row],[Auftreten A (der FU)]]*Table2[[#This Row],[Entdeckung E]]</f>
        <v>224</v>
      </c>
      <c r="L5" s="609" t="s">
        <v>446</v>
      </c>
      <c r="M5" s="609"/>
      <c r="N5" s="609"/>
      <c r="O5" s="609"/>
      <c r="P5" s="609"/>
      <c r="Q5" s="611"/>
      <c r="R5" s="611"/>
      <c r="S5" s="611"/>
      <c r="T5" s="611"/>
      <c r="U5" s="611"/>
      <c r="V5" s="612"/>
    </row>
    <row r="6" spans="2:22" ht="69" customHeight="1">
      <c r="B6" s="609"/>
      <c r="C6" s="609"/>
      <c r="D6" s="609"/>
      <c r="E6" s="609">
        <v>8</v>
      </c>
      <c r="F6" s="609" t="s">
        <v>442</v>
      </c>
      <c r="G6" s="609" t="s">
        <v>447</v>
      </c>
      <c r="H6" s="609">
        <v>2</v>
      </c>
      <c r="I6" s="609" t="s">
        <v>448</v>
      </c>
      <c r="J6" s="609">
        <v>7</v>
      </c>
      <c r="K6" s="609">
        <f>Table2[[#This Row],[Bedeutung B (der FF)]]*Table2[[#This Row],[Auftreten A (der FU)]]*Table2[[#This Row],[Entdeckung E]]</f>
        <v>112</v>
      </c>
      <c r="L6" s="609" t="s">
        <v>31</v>
      </c>
      <c r="M6" s="609"/>
      <c r="N6" s="609"/>
      <c r="O6" s="609"/>
      <c r="P6" s="609"/>
      <c r="Q6" s="610"/>
      <c r="R6" s="610"/>
      <c r="S6" s="610"/>
      <c r="T6" s="610"/>
      <c r="U6" s="610"/>
      <c r="V6" s="610"/>
    </row>
    <row r="7" spans="2:22" ht="69" customHeight="1">
      <c r="B7" s="609"/>
      <c r="C7" s="609"/>
      <c r="D7" s="609"/>
      <c r="E7" s="609">
        <v>8</v>
      </c>
      <c r="F7" s="609" t="s">
        <v>443</v>
      </c>
      <c r="G7" s="609" t="s">
        <v>449</v>
      </c>
      <c r="H7" s="609">
        <v>5</v>
      </c>
      <c r="I7" s="613" t="s">
        <v>437</v>
      </c>
      <c r="J7" s="609">
        <v>10</v>
      </c>
      <c r="K7" s="609">
        <f>Table2[[#This Row],[Bedeutung B (der FF)]]*Table2[[#This Row],[Auftreten A (der FU)]]*Table2[[#This Row],[Entdeckung E]]</f>
        <v>400</v>
      </c>
      <c r="L7" s="609" t="s">
        <v>446</v>
      </c>
      <c r="M7" s="609"/>
      <c r="N7" s="609"/>
      <c r="O7" s="609"/>
      <c r="P7" s="609"/>
      <c r="Q7" s="611"/>
      <c r="R7" s="611"/>
      <c r="S7" s="611"/>
      <c r="T7" s="611"/>
      <c r="U7" s="611"/>
      <c r="V7" s="612"/>
    </row>
    <row r="8" spans="2:22" ht="69" customHeight="1">
      <c r="B8" s="609" t="s">
        <v>450</v>
      </c>
      <c r="C8" s="609" t="s">
        <v>452</v>
      </c>
      <c r="D8" s="609" t="s">
        <v>453</v>
      </c>
      <c r="E8" s="609">
        <v>7</v>
      </c>
      <c r="F8" s="609" t="s">
        <v>457</v>
      </c>
      <c r="G8" s="614"/>
      <c r="H8" s="614"/>
      <c r="I8" s="614"/>
      <c r="J8" s="614"/>
      <c r="K8" s="609">
        <f>Table2[[#This Row],[Bedeutung B (der FF)]]*Table2[[#This Row],[Auftreten A (der FU)]]*Table2[[#This Row],[Entdeckung E]]</f>
        <v>0</v>
      </c>
      <c r="L8" s="609"/>
      <c r="M8" s="609"/>
      <c r="N8" s="609"/>
      <c r="O8" s="609"/>
      <c r="P8" s="609"/>
      <c r="Q8" s="610"/>
      <c r="R8" s="610"/>
      <c r="S8" s="610"/>
      <c r="T8" s="610"/>
      <c r="U8" s="610"/>
      <c r="V8" s="610"/>
    </row>
    <row r="9" spans="2:22" ht="69" customHeight="1">
      <c r="B9" s="609"/>
      <c r="C9" s="609" t="s">
        <v>451</v>
      </c>
      <c r="D9" s="609" t="s">
        <v>454</v>
      </c>
      <c r="E9" s="609">
        <v>5</v>
      </c>
      <c r="F9" s="609" t="s">
        <v>455</v>
      </c>
      <c r="G9" s="613" t="s">
        <v>437</v>
      </c>
      <c r="H9" s="614"/>
      <c r="I9" s="609" t="s">
        <v>456</v>
      </c>
      <c r="J9" s="614"/>
      <c r="K9" s="609">
        <f>Table2[[#This Row],[Bedeutung B (der FF)]]*Table2[[#This Row],[Auftreten A (der FU)]]*Table2[[#This Row],[Entdeckung E]]</f>
        <v>0</v>
      </c>
      <c r="L9" s="609"/>
      <c r="M9" s="609"/>
      <c r="N9" s="609"/>
      <c r="O9" s="609"/>
      <c r="P9" s="609"/>
      <c r="Q9" s="611"/>
      <c r="R9" s="611"/>
      <c r="S9" s="611"/>
      <c r="T9" s="611"/>
      <c r="U9" s="611"/>
      <c r="V9" s="612"/>
    </row>
    <row r="10" spans="2:22" ht="69" customHeight="1">
      <c r="B10" s="609" t="s">
        <v>458</v>
      </c>
      <c r="C10" s="609" t="s">
        <v>459</v>
      </c>
      <c r="D10" s="609" t="s">
        <v>453</v>
      </c>
      <c r="E10" s="609">
        <v>7</v>
      </c>
      <c r="F10" s="614"/>
      <c r="G10" s="614"/>
      <c r="H10" s="614"/>
      <c r="I10" s="614"/>
      <c r="J10" s="614"/>
      <c r="K10" s="609">
        <f>Table2[[#This Row],[Bedeutung B (der FF)]]*Table2[[#This Row],[Auftreten A (der FU)]]*Table2[[#This Row],[Entdeckung E]]</f>
        <v>0</v>
      </c>
      <c r="L10" s="609"/>
      <c r="M10" s="609"/>
      <c r="N10" s="609"/>
      <c r="O10" s="609"/>
      <c r="P10" s="609"/>
      <c r="Q10" s="610"/>
      <c r="R10" s="610"/>
      <c r="S10" s="610"/>
      <c r="T10" s="610"/>
      <c r="U10" s="610"/>
      <c r="V10" s="610"/>
    </row>
    <row r="11" spans="2:22" ht="69" customHeight="1">
      <c r="B11" s="609"/>
      <c r="C11" s="609"/>
      <c r="D11" s="609"/>
      <c r="E11" s="609"/>
      <c r="F11" s="614"/>
      <c r="G11" s="614"/>
      <c r="H11" s="614"/>
      <c r="I11" s="614"/>
      <c r="J11" s="614"/>
      <c r="K11" s="609">
        <f>Table2[[#This Row],[Bedeutung B (der FF)]]*Table2[[#This Row],[Auftreten A (der FU)]]*Table2[[#This Row],[Entdeckung E]]</f>
        <v>0</v>
      </c>
      <c r="L11" s="609"/>
      <c r="M11" s="609"/>
      <c r="N11" s="609"/>
      <c r="O11" s="609"/>
      <c r="P11" s="609"/>
      <c r="Q11" s="611"/>
      <c r="R11" s="611"/>
      <c r="S11" s="611"/>
      <c r="T11" s="611"/>
      <c r="U11" s="611"/>
      <c r="V11" s="612"/>
    </row>
    <row r="12" spans="2:22" s="615" customFormat="1" ht="69" customHeight="1">
      <c r="B12" s="609" t="s">
        <v>460</v>
      </c>
      <c r="C12" s="614"/>
      <c r="D12" s="614"/>
      <c r="E12" s="614"/>
      <c r="F12" s="614"/>
      <c r="G12" s="614"/>
      <c r="H12" s="614"/>
      <c r="I12" s="614"/>
      <c r="J12" s="614"/>
      <c r="K12" s="609">
        <f>Table2[[#This Row],[Bedeutung B (der FF)]]*Table2[[#This Row],[Auftreten A (der FU)]]*Table2[[#This Row],[Entdeckung E]]</f>
        <v>0</v>
      </c>
      <c r="L12" s="609"/>
      <c r="M12" s="609"/>
      <c r="N12" s="609"/>
      <c r="O12" s="609"/>
      <c r="P12" s="609"/>
      <c r="Q12" s="610"/>
      <c r="R12" s="610"/>
      <c r="S12" s="610"/>
      <c r="T12" s="610"/>
      <c r="U12" s="610"/>
      <c r="V12" s="610"/>
    </row>
    <row r="13" spans="2:22" s="615" customFormat="1" ht="69" customHeight="1">
      <c r="B13" s="609"/>
      <c r="C13" s="609"/>
      <c r="D13" s="609"/>
      <c r="E13" s="609"/>
      <c r="F13" s="609"/>
      <c r="G13" s="609"/>
      <c r="H13" s="609"/>
      <c r="I13" s="609"/>
      <c r="J13" s="609"/>
      <c r="K13" s="609">
        <f>Table2[[#This Row],[Bedeutung B (der FF)]]*Table2[[#This Row],[Auftreten A (der FU)]]*Table2[[#This Row],[Entdeckung E]]</f>
        <v>0</v>
      </c>
      <c r="L13" s="609"/>
      <c r="M13" s="609"/>
      <c r="N13" s="609"/>
      <c r="O13" s="609"/>
      <c r="P13" s="609"/>
      <c r="Q13" s="611"/>
      <c r="R13" s="611"/>
      <c r="S13" s="611"/>
      <c r="T13" s="611"/>
      <c r="U13" s="611"/>
      <c r="V13" s="612"/>
    </row>
    <row r="14" spans="2:22" s="615" customFormat="1" ht="69" customHeight="1">
      <c r="B14" s="609"/>
      <c r="C14" s="609"/>
      <c r="D14" s="609"/>
      <c r="E14" s="609"/>
      <c r="F14" s="609"/>
      <c r="G14" s="609"/>
      <c r="H14" s="609"/>
      <c r="I14" s="609"/>
      <c r="J14" s="609"/>
      <c r="K14" s="609">
        <f>Table2[[#This Row],[Bedeutung B (der FF)]]*Table2[[#This Row],[Auftreten A (der FU)]]*Table2[[#This Row],[Entdeckung E]]</f>
        <v>0</v>
      </c>
      <c r="L14" s="609"/>
      <c r="M14" s="609"/>
      <c r="N14" s="609"/>
      <c r="O14" s="609"/>
      <c r="P14" s="609"/>
      <c r="Q14" s="610"/>
      <c r="R14" s="610"/>
      <c r="S14" s="610"/>
      <c r="T14" s="610"/>
      <c r="U14" s="610"/>
      <c r="V14" s="610"/>
    </row>
    <row r="15" spans="2:22" s="615" customFormat="1" ht="69" customHeight="1">
      <c r="B15" s="609"/>
      <c r="C15" s="609"/>
      <c r="D15" s="609"/>
      <c r="E15" s="609"/>
      <c r="F15" s="609"/>
      <c r="G15" s="609"/>
      <c r="H15" s="609"/>
      <c r="I15" s="609"/>
      <c r="J15" s="609"/>
      <c r="K15" s="609">
        <f>Table2[[#This Row],[Bedeutung B (der FF)]]*Table2[[#This Row],[Auftreten A (der FU)]]*Table2[[#This Row],[Entdeckung E]]</f>
        <v>0</v>
      </c>
      <c r="L15" s="609"/>
      <c r="M15" s="609"/>
      <c r="N15" s="609"/>
      <c r="O15" s="609"/>
      <c r="P15" s="609"/>
      <c r="Q15" s="611"/>
      <c r="R15" s="611"/>
      <c r="S15" s="611"/>
      <c r="T15" s="611"/>
      <c r="U15" s="611"/>
      <c r="V15" s="612"/>
    </row>
    <row r="16" spans="2:22" s="615" customFormat="1" ht="69" customHeight="1">
      <c r="B16" s="609"/>
      <c r="C16" s="609"/>
      <c r="D16" s="609"/>
      <c r="E16" s="609"/>
      <c r="F16" s="609"/>
      <c r="G16" s="609"/>
      <c r="H16" s="609"/>
      <c r="I16" s="609"/>
      <c r="J16" s="609"/>
      <c r="K16" s="609">
        <f>Table2[[#This Row],[Bedeutung B (der FF)]]*Table2[[#This Row],[Auftreten A (der FU)]]*Table2[[#This Row],[Entdeckung E]]</f>
        <v>0</v>
      </c>
      <c r="L16" s="609"/>
      <c r="M16" s="609"/>
      <c r="N16" s="609"/>
      <c r="O16" s="609"/>
      <c r="P16" s="609"/>
      <c r="Q16" s="610"/>
      <c r="R16" s="610"/>
      <c r="S16" s="610"/>
      <c r="T16" s="610"/>
      <c r="U16" s="610"/>
      <c r="V16" s="610"/>
    </row>
    <row r="17" spans="2:22" s="615" customFormat="1" ht="69" customHeight="1">
      <c r="B17" s="609"/>
      <c r="C17" s="609"/>
      <c r="D17" s="609"/>
      <c r="E17" s="609"/>
      <c r="F17" s="609"/>
      <c r="G17" s="609"/>
      <c r="H17" s="609"/>
      <c r="I17" s="609"/>
      <c r="J17" s="609"/>
      <c r="K17" s="609">
        <f>Table2[[#This Row],[Bedeutung B (der FF)]]*Table2[[#This Row],[Auftreten A (der FU)]]*Table2[[#This Row],[Entdeckung E]]</f>
        <v>0</v>
      </c>
      <c r="L17" s="609"/>
      <c r="M17" s="609"/>
      <c r="N17" s="609"/>
      <c r="O17" s="609"/>
      <c r="P17" s="609"/>
      <c r="Q17" s="611"/>
      <c r="R17" s="611"/>
      <c r="S17" s="611"/>
      <c r="T17" s="611"/>
      <c r="U17" s="611"/>
      <c r="V17" s="612"/>
    </row>
    <row r="18" spans="2:22" s="615" customFormat="1" ht="69" customHeight="1">
      <c r="B18" s="609"/>
      <c r="C18" s="609"/>
      <c r="D18" s="609"/>
      <c r="E18" s="609"/>
      <c r="F18" s="609"/>
      <c r="G18" s="609"/>
      <c r="H18" s="609"/>
      <c r="I18" s="609"/>
      <c r="J18" s="609"/>
      <c r="K18" s="609">
        <f>Table2[[#This Row],[Bedeutung B (der FF)]]*Table2[[#This Row],[Auftreten A (der FU)]]*Table2[[#This Row],[Entdeckung E]]</f>
        <v>0</v>
      </c>
      <c r="L18" s="609"/>
      <c r="M18" s="609"/>
      <c r="N18" s="609"/>
      <c r="O18" s="609"/>
      <c r="P18" s="609"/>
      <c r="Q18" s="610"/>
      <c r="R18" s="610"/>
      <c r="S18" s="610"/>
      <c r="T18" s="610"/>
      <c r="U18" s="610"/>
      <c r="V18" s="610"/>
    </row>
    <row r="19" spans="2:22" s="615" customFormat="1" ht="69" customHeight="1">
      <c r="B19" s="609"/>
      <c r="C19" s="609"/>
      <c r="D19" s="609"/>
      <c r="E19" s="609"/>
      <c r="F19" s="609"/>
      <c r="G19" s="609"/>
      <c r="H19" s="609"/>
      <c r="I19" s="609"/>
      <c r="J19" s="609"/>
      <c r="K19" s="609">
        <f>Table2[[#This Row],[Bedeutung B (der FF)]]*Table2[[#This Row],[Auftreten A (der FU)]]*Table2[[#This Row],[Entdeckung E]]</f>
        <v>0</v>
      </c>
      <c r="L19" s="609"/>
      <c r="M19" s="609"/>
      <c r="N19" s="609"/>
      <c r="O19" s="609"/>
      <c r="P19" s="609"/>
      <c r="Q19" s="611"/>
      <c r="R19" s="611"/>
      <c r="S19" s="611"/>
      <c r="T19" s="611"/>
      <c r="U19" s="611"/>
      <c r="V19" s="612"/>
    </row>
    <row r="20" spans="2:22" s="615" customFormat="1" ht="69" customHeight="1">
      <c r="B20" s="609"/>
      <c r="C20" s="609"/>
      <c r="D20" s="609"/>
      <c r="E20" s="609"/>
      <c r="F20" s="609"/>
      <c r="G20" s="609"/>
      <c r="H20" s="609"/>
      <c r="I20" s="609"/>
      <c r="J20" s="609"/>
      <c r="K20" s="609">
        <f>Table2[[#This Row],[Bedeutung B (der FF)]]*Table2[[#This Row],[Auftreten A (der FU)]]*Table2[[#This Row],[Entdeckung E]]</f>
        <v>0</v>
      </c>
      <c r="L20" s="609"/>
      <c r="M20" s="609"/>
      <c r="N20" s="609"/>
      <c r="O20" s="609"/>
      <c r="P20" s="609"/>
      <c r="Q20" s="610"/>
      <c r="R20" s="610"/>
      <c r="S20" s="610"/>
      <c r="T20" s="610"/>
      <c r="U20" s="610"/>
      <c r="V20" s="610"/>
    </row>
    <row r="21" spans="2:22" s="615" customFormat="1" ht="69" customHeight="1">
      <c r="B21" s="609"/>
      <c r="C21" s="609"/>
      <c r="D21" s="609"/>
      <c r="E21" s="609"/>
      <c r="F21" s="609"/>
      <c r="G21" s="609"/>
      <c r="H21" s="609"/>
      <c r="I21" s="609"/>
      <c r="J21" s="609"/>
      <c r="K21" s="609">
        <f>Table2[[#This Row],[Bedeutung B (der FF)]]*Table2[[#This Row],[Auftreten A (der FU)]]*Table2[[#This Row],[Entdeckung E]]</f>
        <v>0</v>
      </c>
      <c r="L21" s="609"/>
      <c r="M21" s="609"/>
      <c r="N21" s="609"/>
      <c r="O21" s="609"/>
      <c r="P21" s="609"/>
      <c r="Q21" s="611"/>
      <c r="R21" s="611"/>
      <c r="S21" s="611"/>
      <c r="T21" s="611"/>
      <c r="U21" s="611"/>
      <c r="V21" s="612"/>
    </row>
    <row r="22" spans="2:22" s="615" customFormat="1" ht="69" customHeight="1">
      <c r="B22" s="609"/>
      <c r="C22" s="609"/>
      <c r="D22" s="609"/>
      <c r="E22" s="609"/>
      <c r="F22" s="609"/>
      <c r="G22" s="609"/>
      <c r="H22" s="609"/>
      <c r="I22" s="609"/>
      <c r="J22" s="609"/>
      <c r="K22" s="609">
        <f>Table2[[#This Row],[Bedeutung B (der FF)]]*Table2[[#This Row],[Auftreten A (der FU)]]*Table2[[#This Row],[Entdeckung E]]</f>
        <v>0</v>
      </c>
      <c r="L22" s="609"/>
      <c r="M22" s="609"/>
      <c r="N22" s="609"/>
      <c r="O22" s="609"/>
      <c r="P22" s="609"/>
      <c r="Q22" s="610"/>
      <c r="R22" s="610"/>
      <c r="S22" s="610"/>
      <c r="T22" s="610"/>
      <c r="U22" s="610"/>
      <c r="V22" s="610"/>
    </row>
    <row r="23" spans="2:22" s="615" customFormat="1" ht="69" customHeight="1">
      <c r="B23" s="609"/>
      <c r="C23" s="609"/>
      <c r="D23" s="609"/>
      <c r="E23" s="609"/>
      <c r="F23" s="609"/>
      <c r="G23" s="609"/>
      <c r="H23" s="609"/>
      <c r="I23" s="609"/>
      <c r="J23" s="609"/>
      <c r="K23" s="609">
        <f>Table2[[#This Row],[Bedeutung B (der FF)]]*Table2[[#This Row],[Auftreten A (der FU)]]*Table2[[#This Row],[Entdeckung E]]</f>
        <v>0</v>
      </c>
      <c r="L23" s="609"/>
      <c r="M23" s="609"/>
      <c r="N23" s="609"/>
      <c r="O23" s="609"/>
      <c r="P23" s="609"/>
      <c r="Q23" s="611"/>
      <c r="R23" s="611"/>
      <c r="S23" s="611"/>
      <c r="T23" s="611"/>
      <c r="U23" s="611"/>
      <c r="V23" s="612"/>
    </row>
    <row r="24" spans="2:22" s="615" customFormat="1" ht="69" customHeight="1">
      <c r="B24" s="609"/>
      <c r="C24" s="609"/>
      <c r="D24" s="609"/>
      <c r="E24" s="609"/>
      <c r="F24" s="609"/>
      <c r="G24" s="609"/>
      <c r="H24" s="609"/>
      <c r="I24" s="609"/>
      <c r="J24" s="609"/>
      <c r="K24" s="609">
        <f>Table2[[#This Row],[Bedeutung B (der FF)]]*Table2[[#This Row],[Auftreten A (der FU)]]*Table2[[#This Row],[Entdeckung E]]</f>
        <v>0</v>
      </c>
      <c r="L24" s="609"/>
      <c r="M24" s="609"/>
      <c r="N24" s="609"/>
      <c r="O24" s="609"/>
      <c r="P24" s="609"/>
      <c r="Q24" s="610"/>
      <c r="R24" s="610"/>
      <c r="S24" s="610"/>
      <c r="T24" s="610"/>
      <c r="U24" s="610"/>
      <c r="V24" s="610"/>
    </row>
    <row r="25" spans="2:22" s="615" customFormat="1" ht="69" customHeight="1">
      <c r="B25" s="609"/>
      <c r="C25" s="609"/>
      <c r="D25" s="609"/>
      <c r="E25" s="609"/>
      <c r="F25" s="609"/>
      <c r="G25" s="609"/>
      <c r="H25" s="609"/>
      <c r="I25" s="609"/>
      <c r="J25" s="609"/>
      <c r="K25" s="609">
        <f>Table2[[#This Row],[Bedeutung B (der FF)]]*Table2[[#This Row],[Auftreten A (der FU)]]*Table2[[#This Row],[Entdeckung E]]</f>
        <v>0</v>
      </c>
      <c r="L25" s="609"/>
      <c r="M25" s="609"/>
      <c r="N25" s="609"/>
      <c r="O25" s="609"/>
      <c r="P25" s="609"/>
      <c r="Q25" s="611"/>
      <c r="R25" s="611"/>
      <c r="S25" s="611"/>
      <c r="T25" s="611"/>
      <c r="U25" s="611"/>
      <c r="V25" s="612"/>
    </row>
    <row r="26" spans="2:22" s="615" customFormat="1" ht="69" customHeight="1">
      <c r="B26" s="609"/>
      <c r="C26" s="609"/>
      <c r="D26" s="609"/>
      <c r="E26" s="609"/>
      <c r="F26" s="609"/>
      <c r="G26" s="609"/>
      <c r="H26" s="609"/>
      <c r="I26" s="609"/>
      <c r="J26" s="609"/>
      <c r="K26" s="609">
        <f>Table2[[#This Row],[Bedeutung B (der FF)]]*Table2[[#This Row],[Auftreten A (der FU)]]*Table2[[#This Row],[Entdeckung E]]</f>
        <v>0</v>
      </c>
      <c r="L26" s="609"/>
      <c r="M26" s="609"/>
      <c r="N26" s="609"/>
      <c r="O26" s="609"/>
      <c r="P26" s="609"/>
      <c r="Q26" s="610"/>
      <c r="R26" s="610"/>
      <c r="S26" s="610"/>
      <c r="T26" s="610"/>
      <c r="U26" s="610"/>
      <c r="V26" s="610"/>
    </row>
    <row r="27" spans="2:22" s="615" customFormat="1">
      <c r="B27" s="609"/>
      <c r="C27" s="609"/>
      <c r="D27" s="609"/>
      <c r="E27" s="609"/>
      <c r="F27" s="609"/>
      <c r="G27" s="609"/>
      <c r="H27" s="609"/>
      <c r="I27" s="609"/>
      <c r="J27" s="609"/>
      <c r="K27" s="609">
        <f>Table2[[#This Row],[Bedeutung B (der FF)]]*Table2[[#This Row],[Auftreten A (der FU)]]*Table2[[#This Row],[Entdeckung E]]</f>
        <v>0</v>
      </c>
      <c r="L27" s="609"/>
      <c r="M27" s="609"/>
      <c r="N27" s="609"/>
      <c r="O27" s="609"/>
      <c r="P27" s="609"/>
      <c r="Q27" s="611"/>
      <c r="R27" s="611"/>
      <c r="S27" s="611"/>
      <c r="T27" s="611"/>
      <c r="U27" s="611"/>
      <c r="V27" s="612"/>
    </row>
    <row r="28" spans="2:22" s="615" customFormat="1">
      <c r="B28" s="609"/>
      <c r="C28" s="609"/>
      <c r="D28" s="609"/>
      <c r="E28" s="609"/>
      <c r="F28" s="609"/>
      <c r="G28" s="609"/>
      <c r="H28" s="609"/>
      <c r="I28" s="609"/>
      <c r="J28" s="609"/>
      <c r="K28" s="609">
        <f>Table2[[#This Row],[Bedeutung B (der FF)]]*Table2[[#This Row],[Auftreten A (der FU)]]*Table2[[#This Row],[Entdeckung E]]</f>
        <v>0</v>
      </c>
      <c r="L28" s="609"/>
      <c r="M28" s="609"/>
      <c r="N28" s="609"/>
      <c r="O28" s="609"/>
      <c r="P28" s="609"/>
      <c r="Q28" s="610"/>
      <c r="R28" s="610"/>
      <c r="S28" s="610"/>
      <c r="T28" s="610"/>
      <c r="U28" s="610"/>
      <c r="V28" s="610"/>
    </row>
    <row r="29" spans="2:22" s="615" customFormat="1">
      <c r="B29" s="609"/>
      <c r="C29" s="609"/>
      <c r="D29" s="609"/>
      <c r="E29" s="609"/>
      <c r="F29" s="609"/>
      <c r="G29" s="609"/>
      <c r="H29" s="609"/>
      <c r="I29" s="609"/>
      <c r="J29" s="609"/>
      <c r="K29" s="609">
        <f>Table2[[#This Row],[Bedeutung B (der FF)]]*Table2[[#This Row],[Auftreten A (der FU)]]*Table2[[#This Row],[Entdeckung E]]</f>
        <v>0</v>
      </c>
      <c r="L29" s="609"/>
      <c r="M29" s="609"/>
      <c r="N29" s="609"/>
      <c r="O29" s="609"/>
      <c r="P29" s="609"/>
      <c r="Q29" s="611"/>
      <c r="R29" s="611"/>
      <c r="S29" s="611"/>
      <c r="T29" s="611"/>
      <c r="U29" s="611"/>
      <c r="V29" s="612"/>
    </row>
    <row r="30" spans="2:22" s="615" customFormat="1">
      <c r="B30" s="609"/>
      <c r="C30" s="609"/>
      <c r="D30" s="609"/>
      <c r="E30" s="609"/>
      <c r="F30" s="609"/>
      <c r="G30" s="609"/>
      <c r="H30" s="609"/>
      <c r="I30" s="609"/>
      <c r="J30" s="609"/>
      <c r="K30" s="609">
        <f>Table2[[#This Row],[Bedeutung B (der FF)]]*Table2[[#This Row],[Auftreten A (der FU)]]*Table2[[#This Row],[Entdeckung E]]</f>
        <v>0</v>
      </c>
      <c r="L30" s="609"/>
      <c r="M30" s="609"/>
      <c r="N30" s="609"/>
      <c r="O30" s="609"/>
      <c r="P30" s="609"/>
      <c r="Q30" s="610"/>
      <c r="R30" s="610"/>
      <c r="S30" s="610"/>
      <c r="T30" s="610"/>
      <c r="U30" s="610"/>
      <c r="V30" s="610"/>
    </row>
    <row r="31" spans="2:22" s="615" customFormat="1">
      <c r="B31" s="609"/>
      <c r="C31" s="609"/>
      <c r="D31" s="609"/>
      <c r="E31" s="609"/>
      <c r="F31" s="609"/>
      <c r="G31" s="609"/>
      <c r="H31" s="609"/>
      <c r="I31" s="609"/>
      <c r="J31" s="609"/>
      <c r="K31" s="609">
        <f>Table2[[#This Row],[Bedeutung B (der FF)]]*Table2[[#This Row],[Auftreten A (der FU)]]*Table2[[#This Row],[Entdeckung E]]</f>
        <v>0</v>
      </c>
      <c r="L31" s="609"/>
      <c r="M31" s="609"/>
      <c r="N31" s="609"/>
      <c r="O31" s="609"/>
      <c r="P31" s="609"/>
      <c r="Q31" s="611"/>
      <c r="R31" s="611"/>
      <c r="S31" s="611"/>
      <c r="T31" s="611"/>
      <c r="U31" s="611"/>
      <c r="V31" s="612"/>
    </row>
    <row r="32" spans="2:22" s="615" customFormat="1">
      <c r="B32" s="609"/>
      <c r="C32" s="609"/>
      <c r="D32" s="609"/>
      <c r="E32" s="609"/>
      <c r="F32" s="609"/>
      <c r="G32" s="609"/>
      <c r="H32" s="609"/>
      <c r="I32" s="609"/>
      <c r="J32" s="609"/>
      <c r="K32" s="609">
        <f>Table2[[#This Row],[Bedeutung B (der FF)]]*Table2[[#This Row],[Auftreten A (der FU)]]*Table2[[#This Row],[Entdeckung E]]</f>
        <v>0</v>
      </c>
      <c r="L32" s="609"/>
      <c r="M32" s="609"/>
      <c r="N32" s="609"/>
      <c r="O32" s="609"/>
      <c r="P32" s="609"/>
      <c r="Q32" s="610"/>
      <c r="R32" s="610"/>
      <c r="S32" s="610"/>
      <c r="T32" s="610"/>
      <c r="U32" s="610"/>
      <c r="V32" s="610"/>
    </row>
    <row r="33" spans="2:22" s="615" customFormat="1">
      <c r="B33" s="616"/>
      <c r="C33" s="616"/>
      <c r="D33" s="616"/>
      <c r="E33" s="616"/>
      <c r="F33" s="616"/>
      <c r="G33" s="616"/>
      <c r="H33" s="616"/>
      <c r="I33" s="616"/>
      <c r="J33" s="616"/>
      <c r="K33" s="616">
        <f>Table2[[#This Row],[Bedeutung B (der FF)]]*Table2[[#This Row],[Auftreten A (der FU)]]*Table2[[#This Row],[Entdeckung E]]</f>
        <v>0</v>
      </c>
      <c r="L33" s="616"/>
      <c r="M33" s="616"/>
      <c r="N33" s="616"/>
      <c r="O33" s="616"/>
      <c r="P33" s="616"/>
      <c r="Q33" s="611"/>
      <c r="R33" s="611"/>
      <c r="S33" s="611"/>
      <c r="T33" s="611"/>
      <c r="U33" s="611"/>
      <c r="V33" s="612"/>
    </row>
  </sheetData>
  <mergeCells count="4">
    <mergeCell ref="C1:D1"/>
    <mergeCell ref="B2:F2"/>
    <mergeCell ref="G2:L2"/>
    <mergeCell ref="M2:V2"/>
  </mergeCells>
  <pageMargins left="0.74803149606299213" right="0.74803149606299213" top="1.1811023622047245" bottom="0.98425196850393704" header="0.51181102362204722" footer="0.51181102362204722"/>
  <pageSetup paperSize="9" scale="47" fitToHeight="2" orientation="landscape" r:id="rId1"/>
  <headerFooter alignWithMargins="0"/>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30EF-3196-E648-9224-928F7AE04D8C}">
  <dimension ref="B2:E20"/>
  <sheetViews>
    <sheetView zoomScale="130" zoomScaleNormal="130" workbookViewId="0">
      <selection activeCell="J19" sqref="J19"/>
    </sheetView>
  </sheetViews>
  <sheetFormatPr baseColWidth="10" defaultRowHeight="13"/>
  <cols>
    <col min="2" max="5" width="19.5" style="617" customWidth="1"/>
  </cols>
  <sheetData>
    <row r="2" spans="2:5" s="621" customFormat="1" ht="22" customHeight="1">
      <c r="B2" s="623" t="s">
        <v>307</v>
      </c>
      <c r="C2" s="623" t="s">
        <v>308</v>
      </c>
      <c r="D2" s="623" t="s">
        <v>461</v>
      </c>
      <c r="E2" s="623" t="s">
        <v>462</v>
      </c>
    </row>
    <row r="3" spans="2:5">
      <c r="B3" s="618"/>
      <c r="C3" s="618"/>
      <c r="D3" s="618"/>
      <c r="E3" s="618"/>
    </row>
    <row r="4" spans="2:5">
      <c r="B4" s="618"/>
      <c r="C4" s="618"/>
      <c r="D4" s="618"/>
      <c r="E4" s="618"/>
    </row>
    <row r="5" spans="2:5">
      <c r="B5" s="618"/>
      <c r="C5" s="618"/>
      <c r="D5" s="618"/>
      <c r="E5" s="618"/>
    </row>
    <row r="6" spans="2:5">
      <c r="B6" s="618"/>
      <c r="C6" s="618"/>
      <c r="D6" s="618"/>
      <c r="E6" s="618"/>
    </row>
    <row r="7" spans="2:5">
      <c r="B7" s="618"/>
      <c r="C7" s="618"/>
      <c r="D7" s="618"/>
      <c r="E7" s="618"/>
    </row>
    <row r="8" spans="2:5">
      <c r="B8" s="618"/>
      <c r="C8" s="618"/>
      <c r="D8" s="618"/>
      <c r="E8" s="618"/>
    </row>
    <row r="9" spans="2:5">
      <c r="B9" s="618"/>
      <c r="C9" s="618"/>
      <c r="D9" s="618"/>
      <c r="E9" s="618"/>
    </row>
    <row r="10" spans="2:5">
      <c r="B10" s="618"/>
      <c r="C10" s="618"/>
      <c r="D10" s="618"/>
      <c r="E10" s="618"/>
    </row>
    <row r="11" spans="2:5">
      <c r="B11" s="618"/>
      <c r="C11" s="618"/>
      <c r="D11" s="618"/>
      <c r="E11" s="618"/>
    </row>
    <row r="12" spans="2:5">
      <c r="B12" s="618"/>
      <c r="C12" s="618"/>
      <c r="D12" s="618"/>
      <c r="E12" s="618"/>
    </row>
    <row r="13" spans="2:5">
      <c r="B13" s="618"/>
      <c r="C13" s="618"/>
      <c r="D13" s="618"/>
      <c r="E13" s="618"/>
    </row>
    <row r="14" spans="2:5">
      <c r="B14" s="618"/>
      <c r="C14" s="618"/>
      <c r="D14" s="618"/>
      <c r="E14" s="618"/>
    </row>
    <row r="15" spans="2:5">
      <c r="B15" s="618"/>
      <c r="C15" s="618"/>
      <c r="D15" s="618"/>
      <c r="E15" s="618"/>
    </row>
    <row r="16" spans="2:5">
      <c r="B16" s="618"/>
      <c r="C16" s="618"/>
      <c r="D16" s="618"/>
      <c r="E16" s="618"/>
    </row>
    <row r="17" spans="2:5">
      <c r="B17" s="618"/>
      <c r="C17" s="618"/>
      <c r="D17" s="618"/>
      <c r="E17" s="618"/>
    </row>
    <row r="18" spans="2:5">
      <c r="B18" s="618"/>
      <c r="C18" s="618"/>
      <c r="D18" s="618"/>
      <c r="E18" s="618"/>
    </row>
    <row r="19" spans="2:5">
      <c r="B19" s="618"/>
      <c r="C19" s="618"/>
      <c r="D19" s="618"/>
      <c r="E19" s="618"/>
    </row>
    <row r="20" spans="2:5">
      <c r="B20" s="618"/>
      <c r="C20" s="618"/>
      <c r="D20" s="618"/>
      <c r="E20" s="618"/>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A161-01FC-A544-B179-F103BBB16252}">
  <dimension ref="B44"/>
  <sheetViews>
    <sheetView showGridLines="0" workbookViewId="0">
      <selection activeCell="N23" sqref="N23"/>
    </sheetView>
  </sheetViews>
  <sheetFormatPr baseColWidth="10" defaultRowHeight="13"/>
  <sheetData>
    <row r="44" spans="2:2" ht="18">
      <c r="B44" s="624" t="s">
        <v>463</v>
      </c>
    </row>
  </sheetData>
  <sortState xmlns:xlrd2="http://schemas.microsoft.com/office/spreadsheetml/2017/richdata2" ref="B4:B53">
    <sortCondition ref="B4"/>
  </sortState>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7FCC-9FE2-D64B-A93F-B30542409617}">
  <dimension ref="N28:N114"/>
  <sheetViews>
    <sheetView showGridLines="0" workbookViewId="0">
      <selection activeCell="B1" sqref="B1"/>
    </sheetView>
  </sheetViews>
  <sheetFormatPr baseColWidth="10" defaultRowHeight="13"/>
  <sheetData>
    <row r="28" spans="14:14" ht="18">
      <c r="N28" s="625" t="s">
        <v>464</v>
      </c>
    </row>
    <row r="72" spans="14:14" ht="18">
      <c r="N72" s="625" t="s">
        <v>465</v>
      </c>
    </row>
    <row r="114" spans="14:14" ht="18">
      <c r="N114" s="625" t="s">
        <v>466</v>
      </c>
    </row>
  </sheetData>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169C-6E89-6844-9D71-135423293E3B}">
  <dimension ref="B2:C15"/>
  <sheetViews>
    <sheetView showGridLines="0" zoomScale="160" zoomScaleNormal="160" workbookViewId="0">
      <selection activeCell="C28" sqref="C28"/>
    </sheetView>
  </sheetViews>
  <sheetFormatPr baseColWidth="10" defaultRowHeight="13"/>
  <cols>
    <col min="3" max="3" width="63.5" customWidth="1"/>
  </cols>
  <sheetData>
    <row r="2" spans="2:3">
      <c r="B2" s="632" t="s">
        <v>467</v>
      </c>
      <c r="C2" s="633"/>
    </row>
    <row r="4" spans="2:3">
      <c r="B4" s="587" t="s">
        <v>468</v>
      </c>
    </row>
    <row r="5" spans="2:3" ht="6" customHeight="1"/>
    <row r="6" spans="2:3" s="626" customFormat="1" ht="30" customHeight="1">
      <c r="B6" s="618">
        <v>1</v>
      </c>
      <c r="C6" s="629"/>
    </row>
    <row r="7" spans="2:3" s="626" customFormat="1" ht="30" customHeight="1">
      <c r="B7" s="618">
        <v>2</v>
      </c>
      <c r="C7" s="629"/>
    </row>
    <row r="8" spans="2:3" s="626" customFormat="1" ht="30" customHeight="1">
      <c r="B8" s="618">
        <v>3</v>
      </c>
      <c r="C8" s="629"/>
    </row>
    <row r="11" spans="2:3">
      <c r="B11" s="587" t="s">
        <v>469</v>
      </c>
    </row>
    <row r="12" spans="2:3" ht="6" customHeight="1"/>
    <row r="13" spans="2:3" s="627" customFormat="1" ht="30" customHeight="1">
      <c r="B13" s="630">
        <v>1</v>
      </c>
      <c r="C13" s="631"/>
    </row>
    <row r="14" spans="2:3" s="627" customFormat="1" ht="30" customHeight="1">
      <c r="B14" s="630">
        <v>2</v>
      </c>
      <c r="C14" s="631"/>
    </row>
    <row r="15" spans="2:3" s="627" customFormat="1" ht="30" customHeight="1">
      <c r="B15" s="630">
        <v>3</v>
      </c>
      <c r="C15" s="631"/>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1F3D-32C3-1F4A-B98B-D304FC0C5E91}">
  <dimension ref="B2:I25"/>
  <sheetViews>
    <sheetView showGridLines="0" topLeftCell="A2" zoomScale="188" zoomScaleNormal="188" workbookViewId="0">
      <selection activeCell="A5" sqref="A5"/>
    </sheetView>
  </sheetViews>
  <sheetFormatPr baseColWidth="10" defaultRowHeight="13"/>
  <cols>
    <col min="1" max="4" width="10.83203125" style="628"/>
    <col min="5" max="5" width="11.6640625" style="628" bestFit="1" customWidth="1"/>
    <col min="6" max="8" width="10.83203125" style="628"/>
    <col min="9" max="9" width="11.6640625" style="628" bestFit="1" customWidth="1"/>
    <col min="10" max="16384" width="10.83203125" style="628"/>
  </cols>
  <sheetData>
    <row r="2" spans="2:9">
      <c r="B2" s="667" t="s">
        <v>490</v>
      </c>
      <c r="C2" s="668"/>
      <c r="D2" s="668"/>
      <c r="E2" s="668"/>
      <c r="F2" s="668"/>
      <c r="G2" s="668"/>
      <c r="H2" s="668"/>
      <c r="I2" s="668"/>
    </row>
    <row r="3" spans="2:9" ht="8" customHeight="1"/>
    <row r="4" spans="2:9">
      <c r="B4" s="649" t="s">
        <v>476</v>
      </c>
    </row>
    <row r="5" spans="2:9" s="651" customFormat="1">
      <c r="B5" s="652" t="s">
        <v>477</v>
      </c>
      <c r="C5" s="650" t="s">
        <v>478</v>
      </c>
    </row>
    <row r="6" spans="2:9">
      <c r="B6" s="653" t="s">
        <v>479</v>
      </c>
      <c r="C6" s="649" t="s">
        <v>480</v>
      </c>
    </row>
    <row r="8" spans="2:9" ht="65" customHeight="1" thickBot="1">
      <c r="B8" s="640"/>
      <c r="C8" s="654" t="s">
        <v>484</v>
      </c>
      <c r="D8" s="655" t="s">
        <v>470</v>
      </c>
      <c r="E8" s="655" t="s">
        <v>471</v>
      </c>
      <c r="F8" s="655" t="s">
        <v>472</v>
      </c>
      <c r="G8" s="642" t="s">
        <v>473</v>
      </c>
      <c r="H8" s="641" t="s">
        <v>474</v>
      </c>
      <c r="I8" s="648" t="s">
        <v>475</v>
      </c>
    </row>
    <row r="9" spans="2:9" ht="65" customHeight="1" thickTop="1">
      <c r="B9" s="656" t="str">
        <f>C8</f>
        <v>Milch darf nicht länger als 4h ungekühlt stehen</v>
      </c>
      <c r="C9" s="638"/>
      <c r="D9" s="637"/>
      <c r="E9" s="637"/>
      <c r="F9" s="637"/>
      <c r="G9" s="643"/>
      <c r="H9" s="646">
        <f>SUM(C9:G9)</f>
        <v>0</v>
      </c>
      <c r="I9" s="647" t="e">
        <f>H9/MAX($H$9:$H$13)*10</f>
        <v>#DIV/0!</v>
      </c>
    </row>
    <row r="10" spans="2:9" ht="65" customHeight="1">
      <c r="B10" s="657" t="str">
        <f>D8</f>
        <v>Hoher Effekt auf DLZ Verkürzung</v>
      </c>
      <c r="C10" s="639" t="e">
        <f>1/D9</f>
        <v>#DIV/0!</v>
      </c>
      <c r="D10" s="634"/>
      <c r="E10" s="635"/>
      <c r="F10" s="635"/>
      <c r="G10" s="644"/>
      <c r="H10" s="646" t="e">
        <f t="shared" ref="H10:H13" si="0">SUM(C10:G10)</f>
        <v>#DIV/0!</v>
      </c>
      <c r="I10" s="647" t="e">
        <f t="shared" ref="I10:I13" si="1">H10/MAX($H$9:$H$13)*10</f>
        <v>#DIV/0!</v>
      </c>
    </row>
    <row r="11" spans="2:9" ht="65" customHeight="1">
      <c r="B11" s="657" t="str">
        <f>E8</f>
        <v>Möglichst kosten-günstig</v>
      </c>
      <c r="C11" s="639" t="e">
        <f>1/E9</f>
        <v>#DIV/0!</v>
      </c>
      <c r="D11" s="636" t="e">
        <f>1/E10</f>
        <v>#DIV/0!</v>
      </c>
      <c r="E11" s="634"/>
      <c r="F11" s="635"/>
      <c r="G11" s="644"/>
      <c r="H11" s="646" t="e">
        <f t="shared" si="0"/>
        <v>#DIV/0!</v>
      </c>
      <c r="I11" s="647" t="e">
        <f t="shared" si="1"/>
        <v>#DIV/0!</v>
      </c>
    </row>
    <row r="12" spans="2:9" ht="65" customHeight="1">
      <c r="B12" s="657" t="str">
        <f>F8</f>
        <v>Kurze Umstell-dauer</v>
      </c>
      <c r="C12" s="639" t="e">
        <f>1/F9</f>
        <v>#DIV/0!</v>
      </c>
      <c r="D12" s="636" t="e">
        <f>1/F10</f>
        <v>#DIV/0!</v>
      </c>
      <c r="E12" s="636" t="e">
        <f>1/F11</f>
        <v>#DIV/0!</v>
      </c>
      <c r="F12" s="634"/>
      <c r="G12" s="644"/>
      <c r="H12" s="646" t="e">
        <f t="shared" si="0"/>
        <v>#DIV/0!</v>
      </c>
      <c r="I12" s="647" t="e">
        <f t="shared" si="1"/>
        <v>#DIV/0!</v>
      </c>
    </row>
    <row r="13" spans="2:9" ht="65" customHeight="1">
      <c r="B13" s="657" t="str">
        <f>IF(G8&lt;&gt;"zu ersetzen",G8,"")</f>
        <v/>
      </c>
      <c r="C13" s="639" t="e">
        <f>1/G9</f>
        <v>#DIV/0!</v>
      </c>
      <c r="D13" s="636" t="e">
        <f>1/G10</f>
        <v>#DIV/0!</v>
      </c>
      <c r="E13" s="636" t="e">
        <f>1/G11</f>
        <v>#DIV/0!</v>
      </c>
      <c r="F13" s="636" t="e">
        <f>1/G12</f>
        <v>#DIV/0!</v>
      </c>
      <c r="G13" s="645"/>
      <c r="H13" s="646" t="e">
        <f t="shared" si="0"/>
        <v>#DIV/0!</v>
      </c>
      <c r="I13" s="647" t="e">
        <f t="shared" si="1"/>
        <v>#DIV/0!</v>
      </c>
    </row>
    <row r="14" spans="2:9" ht="65" customHeight="1"/>
    <row r="15" spans="2:9" ht="65" customHeight="1"/>
    <row r="16" spans="2:9" ht="65" customHeight="1"/>
    <row r="17" ht="65" customHeight="1"/>
    <row r="18" ht="65" customHeight="1"/>
    <row r="19" ht="65" customHeight="1"/>
    <row r="20" ht="65" customHeight="1"/>
    <row r="21" ht="65" customHeight="1"/>
    <row r="22" ht="65" customHeight="1"/>
    <row r="23" ht="65" customHeight="1"/>
    <row r="24" ht="65" customHeight="1"/>
    <row r="25" ht="65" customHeight="1"/>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39A6-E630-2E41-BF58-DB60F6C4B14E}">
  <sheetPr codeName="Tabelle2">
    <pageSetUpPr fitToPage="1"/>
  </sheetPr>
  <dimension ref="A1:Q34"/>
  <sheetViews>
    <sheetView topLeftCell="D1" zoomScale="164" zoomScaleNormal="100" zoomScaleSheetLayoutView="70" zoomScalePageLayoutView="80" workbookViewId="0">
      <selection activeCell="F16" sqref="F16:F18"/>
    </sheetView>
  </sheetViews>
  <sheetFormatPr baseColWidth="10" defaultColWidth="9.1640625" defaultRowHeight="14"/>
  <cols>
    <col min="1" max="1" width="2.5" style="177" hidden="1" customWidth="1"/>
    <col min="2" max="2" width="2.5" style="177" customWidth="1"/>
    <col min="3" max="3" width="3.1640625" style="177" customWidth="1"/>
    <col min="4" max="4" width="33.6640625" style="177" customWidth="1"/>
    <col min="5" max="5" width="3" style="177" customWidth="1"/>
    <col min="6" max="6" width="25.6640625" style="177" customWidth="1"/>
    <col min="7" max="7" width="3.5" style="177" customWidth="1"/>
    <col min="8" max="8" width="35.6640625" style="177" customWidth="1"/>
    <col min="9" max="9" width="3.33203125" style="177" customWidth="1"/>
    <col min="10" max="10" width="25.6640625" style="177" customWidth="1"/>
    <col min="11" max="11" width="3.1640625" style="177" customWidth="1"/>
    <col min="12" max="12" width="33.6640625" style="177" customWidth="1"/>
    <col min="13" max="13" width="1.83203125" style="177" customWidth="1"/>
    <col min="14" max="17" width="9.1640625" style="177" customWidth="1"/>
    <col min="18" max="16384" width="9.1640625" style="177"/>
  </cols>
  <sheetData>
    <row r="1" spans="1:12" ht="15" thickBot="1"/>
    <row r="2" spans="1:12" s="180" customFormat="1" ht="46.5" customHeight="1" thickBot="1">
      <c r="A2" s="178" t="s">
        <v>204</v>
      </c>
      <c r="B2" s="178"/>
      <c r="C2" s="395"/>
      <c r="D2" s="396"/>
      <c r="E2" s="396"/>
      <c r="F2" s="378"/>
      <c r="G2" s="378"/>
      <c r="H2" s="397" t="s">
        <v>205</v>
      </c>
      <c r="I2" s="397"/>
      <c r="J2" s="378"/>
      <c r="K2" s="378"/>
      <c r="L2" s="179"/>
    </row>
    <row r="3" spans="1:12" ht="17" thickBot="1">
      <c r="C3" s="181" t="s">
        <v>45</v>
      </c>
      <c r="D3" s="182"/>
      <c r="E3" s="375" t="s">
        <v>290</v>
      </c>
      <c r="F3" s="376"/>
      <c r="G3" s="376"/>
      <c r="H3" s="376"/>
      <c r="I3" s="376"/>
      <c r="J3" s="376"/>
      <c r="K3" s="376"/>
      <c r="L3" s="377"/>
    </row>
    <row r="4" spans="1:12" ht="17" thickBot="1">
      <c r="C4" s="183" t="s">
        <v>206</v>
      </c>
      <c r="D4" s="184"/>
      <c r="E4" s="392" t="s">
        <v>291</v>
      </c>
      <c r="F4" s="393"/>
      <c r="G4" s="393"/>
      <c r="H4" s="393"/>
      <c r="I4" s="393"/>
      <c r="J4" s="393"/>
      <c r="K4" s="393"/>
      <c r="L4" s="394"/>
    </row>
    <row r="5" spans="1:12" ht="17" thickBot="1">
      <c r="C5" s="185" t="s">
        <v>161</v>
      </c>
      <c r="D5" s="184"/>
      <c r="E5" s="375" t="s">
        <v>292</v>
      </c>
      <c r="F5" s="376"/>
      <c r="G5" s="376"/>
      <c r="H5" s="376"/>
      <c r="I5" s="376"/>
      <c r="J5" s="376"/>
      <c r="K5" s="376"/>
      <c r="L5" s="377"/>
    </row>
    <row r="6" spans="1:12" s="178" customFormat="1" ht="25" thickBot="1">
      <c r="C6" s="269"/>
      <c r="D6" s="270" t="s">
        <v>207</v>
      </c>
      <c r="E6" s="186"/>
      <c r="F6" s="255" t="s">
        <v>208</v>
      </c>
      <c r="G6" s="378" t="s">
        <v>209</v>
      </c>
      <c r="H6" s="379"/>
      <c r="I6" s="380" t="s">
        <v>210</v>
      </c>
      <c r="J6" s="381"/>
      <c r="K6" s="186"/>
      <c r="L6" s="255" t="s">
        <v>211</v>
      </c>
    </row>
    <row r="7" spans="1:12" ht="14" customHeight="1">
      <c r="C7" s="187">
        <v>1</v>
      </c>
      <c r="D7" s="196" t="s">
        <v>285</v>
      </c>
      <c r="E7" s="382">
        <v>1</v>
      </c>
      <c r="F7" s="383" t="s">
        <v>280</v>
      </c>
      <c r="G7" s="271" t="s">
        <v>212</v>
      </c>
      <c r="H7" s="272"/>
      <c r="I7" s="382">
        <v>1</v>
      </c>
      <c r="J7" s="384" t="s">
        <v>274</v>
      </c>
      <c r="K7" s="188">
        <v>1</v>
      </c>
      <c r="L7" s="189" t="s">
        <v>295</v>
      </c>
    </row>
    <row r="8" spans="1:12" ht="14" customHeight="1">
      <c r="C8" s="190">
        <v>2</v>
      </c>
      <c r="D8" s="191" t="s">
        <v>286</v>
      </c>
      <c r="E8" s="353"/>
      <c r="F8" s="356"/>
      <c r="G8" s="366" t="s">
        <v>374</v>
      </c>
      <c r="H8" s="385"/>
      <c r="I8" s="353"/>
      <c r="J8" s="359"/>
      <c r="K8" s="192">
        <v>2</v>
      </c>
      <c r="L8" s="193"/>
    </row>
    <row r="9" spans="1:12" ht="14" customHeight="1">
      <c r="C9" s="190">
        <v>3</v>
      </c>
      <c r="D9" s="194"/>
      <c r="E9" s="354"/>
      <c r="F9" s="357"/>
      <c r="G9" s="386"/>
      <c r="H9" s="387"/>
      <c r="I9" s="354"/>
      <c r="J9" s="360"/>
      <c r="K9" s="192">
        <v>3</v>
      </c>
      <c r="L9" s="195"/>
    </row>
    <row r="10" spans="1:12" ht="14" customHeight="1">
      <c r="C10" s="190">
        <v>1</v>
      </c>
      <c r="D10" s="196" t="s">
        <v>284</v>
      </c>
      <c r="E10" s="352">
        <v>2</v>
      </c>
      <c r="F10" s="355" t="s">
        <v>281</v>
      </c>
      <c r="G10" s="388"/>
      <c r="H10" s="389"/>
      <c r="I10" s="352">
        <v>2</v>
      </c>
      <c r="J10" s="358" t="s">
        <v>275</v>
      </c>
      <c r="K10" s="192">
        <v>1</v>
      </c>
      <c r="L10" s="197" t="s">
        <v>276</v>
      </c>
    </row>
    <row r="11" spans="1:12" ht="14" customHeight="1">
      <c r="C11" s="190">
        <v>2</v>
      </c>
      <c r="D11" s="191" t="s">
        <v>286</v>
      </c>
      <c r="E11" s="353"/>
      <c r="F11" s="356"/>
      <c r="G11" s="390" t="s">
        <v>213</v>
      </c>
      <c r="H11" s="391"/>
      <c r="I11" s="353"/>
      <c r="J11" s="359"/>
      <c r="K11" s="192">
        <v>2</v>
      </c>
      <c r="L11" s="193"/>
    </row>
    <row r="12" spans="1:12" ht="14" customHeight="1">
      <c r="C12" s="190">
        <v>3</v>
      </c>
      <c r="D12" s="194"/>
      <c r="E12" s="354"/>
      <c r="F12" s="357"/>
      <c r="G12" s="352">
        <v>1</v>
      </c>
      <c r="H12" s="276" t="s">
        <v>289</v>
      </c>
      <c r="I12" s="354"/>
      <c r="J12" s="360"/>
      <c r="K12" s="192">
        <v>3</v>
      </c>
      <c r="L12" s="195"/>
    </row>
    <row r="13" spans="1:12" ht="14" customHeight="1">
      <c r="C13" s="190">
        <v>1</v>
      </c>
      <c r="D13" s="196" t="s">
        <v>285</v>
      </c>
      <c r="E13" s="352">
        <v>3</v>
      </c>
      <c r="F13" s="355" t="s">
        <v>384</v>
      </c>
      <c r="G13" s="354"/>
      <c r="H13" s="277"/>
      <c r="I13" s="352">
        <v>3</v>
      </c>
      <c r="J13" s="358" t="s">
        <v>277</v>
      </c>
      <c r="K13" s="192">
        <v>1</v>
      </c>
      <c r="L13" s="197" t="s">
        <v>276</v>
      </c>
    </row>
    <row r="14" spans="1:12" ht="14" customHeight="1">
      <c r="C14" s="190">
        <v>2</v>
      </c>
      <c r="D14" s="191" t="s">
        <v>286</v>
      </c>
      <c r="E14" s="353"/>
      <c r="F14" s="356"/>
      <c r="G14" s="352">
        <v>2</v>
      </c>
      <c r="H14" s="361" t="s">
        <v>324</v>
      </c>
      <c r="I14" s="353"/>
      <c r="J14" s="359"/>
      <c r="K14" s="192">
        <v>2</v>
      </c>
      <c r="L14" s="193"/>
    </row>
    <row r="15" spans="1:12" ht="14" customHeight="1">
      <c r="C15" s="190">
        <v>3</v>
      </c>
      <c r="D15" s="194"/>
      <c r="E15" s="354"/>
      <c r="F15" s="357"/>
      <c r="G15" s="354"/>
      <c r="H15" s="362"/>
      <c r="I15" s="354"/>
      <c r="J15" s="360"/>
      <c r="K15" s="192">
        <v>3</v>
      </c>
      <c r="L15" s="195"/>
    </row>
    <row r="16" spans="1:12" ht="14" customHeight="1">
      <c r="C16" s="190">
        <v>1</v>
      </c>
      <c r="D16" s="196" t="s">
        <v>285</v>
      </c>
      <c r="E16" s="374">
        <v>4</v>
      </c>
      <c r="F16" s="355" t="s">
        <v>282</v>
      </c>
      <c r="G16" s="352">
        <v>3</v>
      </c>
      <c r="H16" s="361"/>
      <c r="I16" s="374">
        <v>4</v>
      </c>
      <c r="J16" s="358" t="s">
        <v>278</v>
      </c>
      <c r="K16" s="198">
        <v>1</v>
      </c>
      <c r="L16" s="197" t="s">
        <v>279</v>
      </c>
    </row>
    <row r="17" spans="3:16" ht="14" customHeight="1">
      <c r="C17" s="190">
        <v>2</v>
      </c>
      <c r="D17" s="191" t="s">
        <v>286</v>
      </c>
      <c r="E17" s="372"/>
      <c r="F17" s="356"/>
      <c r="G17" s="354"/>
      <c r="H17" s="362"/>
      <c r="I17" s="372"/>
      <c r="J17" s="359"/>
      <c r="K17" s="198">
        <v>2</v>
      </c>
      <c r="L17" s="193"/>
    </row>
    <row r="18" spans="3:16" ht="14" customHeight="1">
      <c r="C18" s="190">
        <v>3</v>
      </c>
      <c r="D18" s="194"/>
      <c r="E18" s="372"/>
      <c r="F18" s="357"/>
      <c r="G18" s="352">
        <v>4</v>
      </c>
      <c r="H18" s="361"/>
      <c r="I18" s="373"/>
      <c r="J18" s="360"/>
      <c r="K18" s="198">
        <v>3</v>
      </c>
      <c r="L18" s="195"/>
    </row>
    <row r="19" spans="3:16" ht="14" customHeight="1">
      <c r="C19" s="190">
        <v>1</v>
      </c>
      <c r="D19" s="196" t="s">
        <v>287</v>
      </c>
      <c r="E19" s="372">
        <v>5</v>
      </c>
      <c r="F19" s="355" t="s">
        <v>283</v>
      </c>
      <c r="G19" s="354"/>
      <c r="H19" s="362"/>
      <c r="I19" s="374">
        <v>5</v>
      </c>
      <c r="J19" s="358" t="s">
        <v>294</v>
      </c>
      <c r="K19" s="198">
        <v>1</v>
      </c>
      <c r="L19" s="197" t="s">
        <v>211</v>
      </c>
    </row>
    <row r="20" spans="3:16" ht="14" customHeight="1">
      <c r="C20" s="190">
        <v>2</v>
      </c>
      <c r="D20" s="267" t="s">
        <v>288</v>
      </c>
      <c r="E20" s="372"/>
      <c r="F20" s="356"/>
      <c r="G20" s="352">
        <v>5</v>
      </c>
      <c r="H20" s="361"/>
      <c r="I20" s="372"/>
      <c r="J20" s="359"/>
      <c r="K20" s="198">
        <v>2</v>
      </c>
      <c r="L20" s="193"/>
    </row>
    <row r="21" spans="3:16" ht="14" customHeight="1">
      <c r="C21" s="190">
        <v>3</v>
      </c>
      <c r="D21" s="194"/>
      <c r="E21" s="373"/>
      <c r="F21" s="357"/>
      <c r="G21" s="354"/>
      <c r="H21" s="362"/>
      <c r="I21" s="373"/>
      <c r="J21" s="360"/>
      <c r="K21" s="198">
        <v>3</v>
      </c>
      <c r="L21" s="195"/>
    </row>
    <row r="22" spans="3:16" ht="14" customHeight="1">
      <c r="C22" s="190">
        <v>1</v>
      </c>
      <c r="D22" s="196" t="s">
        <v>295</v>
      </c>
      <c r="E22" s="352">
        <v>6</v>
      </c>
      <c r="F22" s="355" t="s">
        <v>293</v>
      </c>
      <c r="G22" s="352">
        <v>6</v>
      </c>
      <c r="H22" s="361"/>
      <c r="I22" s="352">
        <v>6</v>
      </c>
      <c r="J22" s="358"/>
      <c r="K22" s="192">
        <v>1</v>
      </c>
      <c r="L22" s="197"/>
    </row>
    <row r="23" spans="3:16" ht="14" customHeight="1">
      <c r="C23" s="190">
        <v>2</v>
      </c>
      <c r="D23" s="191"/>
      <c r="E23" s="353"/>
      <c r="F23" s="356"/>
      <c r="G23" s="354"/>
      <c r="H23" s="362"/>
      <c r="I23" s="353"/>
      <c r="J23" s="359"/>
      <c r="K23" s="192">
        <v>2</v>
      </c>
      <c r="L23" s="193"/>
    </row>
    <row r="24" spans="3:16" ht="14" customHeight="1">
      <c r="C24" s="190">
        <v>3</v>
      </c>
      <c r="D24" s="194"/>
      <c r="E24" s="354"/>
      <c r="F24" s="357"/>
      <c r="G24" s="352">
        <v>7</v>
      </c>
      <c r="H24" s="361"/>
      <c r="I24" s="354"/>
      <c r="J24" s="360"/>
      <c r="K24" s="192">
        <v>3</v>
      </c>
      <c r="L24" s="195"/>
    </row>
    <row r="25" spans="3:16" ht="14" customHeight="1">
      <c r="C25" s="190">
        <v>1</v>
      </c>
      <c r="D25" s="196"/>
      <c r="E25" s="352">
        <v>7</v>
      </c>
      <c r="F25" s="355"/>
      <c r="G25" s="354"/>
      <c r="H25" s="362"/>
      <c r="I25" s="352">
        <v>7</v>
      </c>
      <c r="J25" s="358"/>
      <c r="K25" s="192">
        <v>1</v>
      </c>
      <c r="L25" s="197"/>
      <c r="O25" s="350"/>
      <c r="P25" s="351"/>
    </row>
    <row r="26" spans="3:16" ht="14" customHeight="1">
      <c r="C26" s="190">
        <v>2</v>
      </c>
      <c r="D26" s="191"/>
      <c r="E26" s="353"/>
      <c r="F26" s="356"/>
      <c r="G26" s="352">
        <v>8</v>
      </c>
      <c r="H26" s="361"/>
      <c r="I26" s="353"/>
      <c r="J26" s="359"/>
      <c r="K26" s="192">
        <v>2</v>
      </c>
      <c r="L26" s="193"/>
      <c r="O26" s="351"/>
      <c r="P26" s="351"/>
    </row>
    <row r="27" spans="3:16" ht="14" customHeight="1">
      <c r="C27" s="190">
        <v>3</v>
      </c>
      <c r="D27" s="194"/>
      <c r="E27" s="354"/>
      <c r="F27" s="357"/>
      <c r="G27" s="354"/>
      <c r="H27" s="362"/>
      <c r="I27" s="354"/>
      <c r="J27" s="360"/>
      <c r="K27" s="192">
        <v>3</v>
      </c>
      <c r="L27" s="195"/>
      <c r="O27" s="351"/>
      <c r="P27" s="351"/>
    </row>
    <row r="28" spans="3:16" ht="14" customHeight="1">
      <c r="C28" s="190">
        <v>1</v>
      </c>
      <c r="D28" s="196"/>
      <c r="E28" s="352">
        <v>8</v>
      </c>
      <c r="F28" s="355"/>
      <c r="G28" s="352">
        <v>9</v>
      </c>
      <c r="H28" s="361" t="s">
        <v>273</v>
      </c>
      <c r="I28" s="352">
        <v>8</v>
      </c>
      <c r="J28" s="358"/>
      <c r="K28" s="192">
        <v>1</v>
      </c>
      <c r="L28" s="197"/>
    </row>
    <row r="29" spans="3:16" ht="14" customHeight="1">
      <c r="C29" s="190">
        <v>2</v>
      </c>
      <c r="D29" s="191"/>
      <c r="E29" s="353"/>
      <c r="F29" s="356"/>
      <c r="G29" s="354"/>
      <c r="H29" s="362"/>
      <c r="I29" s="353"/>
      <c r="J29" s="359"/>
      <c r="K29" s="192">
        <v>2</v>
      </c>
      <c r="L29" s="193"/>
    </row>
    <row r="30" spans="3:16" ht="14" customHeight="1">
      <c r="C30" s="190">
        <v>3</v>
      </c>
      <c r="D30" s="194"/>
      <c r="E30" s="354"/>
      <c r="F30" s="357"/>
      <c r="G30" s="200" t="s">
        <v>214</v>
      </c>
      <c r="H30" s="201"/>
      <c r="I30" s="354"/>
      <c r="J30" s="360"/>
      <c r="K30" s="192">
        <v>3</v>
      </c>
      <c r="L30" s="195"/>
    </row>
    <row r="31" spans="3:16" ht="14" customHeight="1">
      <c r="C31" s="190">
        <v>1</v>
      </c>
      <c r="D31" s="196"/>
      <c r="E31" s="352">
        <v>9</v>
      </c>
      <c r="F31" s="355"/>
      <c r="G31" s="366" t="s">
        <v>272</v>
      </c>
      <c r="H31" s="367"/>
      <c r="I31" s="352">
        <v>9</v>
      </c>
      <c r="J31" s="358"/>
      <c r="K31" s="192">
        <v>1</v>
      </c>
      <c r="L31" s="275"/>
    </row>
    <row r="32" spans="3:16" ht="14" customHeight="1">
      <c r="C32" s="190">
        <v>2</v>
      </c>
      <c r="D32" s="191"/>
      <c r="E32" s="353"/>
      <c r="F32" s="356"/>
      <c r="G32" s="368"/>
      <c r="H32" s="369"/>
      <c r="I32" s="353"/>
      <c r="J32" s="359"/>
      <c r="K32" s="192">
        <v>2</v>
      </c>
      <c r="L32" s="193"/>
    </row>
    <row r="33" spans="3:17" ht="14" customHeight="1" thickBot="1">
      <c r="C33" s="273">
        <v>3</v>
      </c>
      <c r="D33" s="202"/>
      <c r="E33" s="363"/>
      <c r="F33" s="365"/>
      <c r="G33" s="370"/>
      <c r="H33" s="371"/>
      <c r="I33" s="363"/>
      <c r="J33" s="364"/>
      <c r="K33" s="274">
        <v>3</v>
      </c>
      <c r="L33" s="199"/>
      <c r="Q33" s="268"/>
    </row>
    <row r="34" spans="3:17" ht="9" customHeight="1"/>
  </sheetData>
  <mergeCells count="66">
    <mergeCell ref="E4:L4"/>
    <mergeCell ref="C2:E2"/>
    <mergeCell ref="F2:G2"/>
    <mergeCell ref="H2:I2"/>
    <mergeCell ref="J2:K2"/>
    <mergeCell ref="E3:L3"/>
    <mergeCell ref="E5:L5"/>
    <mergeCell ref="G6:H6"/>
    <mergeCell ref="I6:J6"/>
    <mergeCell ref="E7:E9"/>
    <mergeCell ref="F7:F9"/>
    <mergeCell ref="I7:I9"/>
    <mergeCell ref="J7:J9"/>
    <mergeCell ref="G8:H10"/>
    <mergeCell ref="E10:E12"/>
    <mergeCell ref="F10:F12"/>
    <mergeCell ref="I10:I12"/>
    <mergeCell ref="J10:J12"/>
    <mergeCell ref="G11:H11"/>
    <mergeCell ref="G12:G13"/>
    <mergeCell ref="I13:I15"/>
    <mergeCell ref="J13:J15"/>
    <mergeCell ref="G14:G15"/>
    <mergeCell ref="H14:H15"/>
    <mergeCell ref="E16:E18"/>
    <mergeCell ref="F16:F18"/>
    <mergeCell ref="G16:G17"/>
    <mergeCell ref="H16:H17"/>
    <mergeCell ref="E13:E15"/>
    <mergeCell ref="F13:F15"/>
    <mergeCell ref="J16:J18"/>
    <mergeCell ref="G18:G19"/>
    <mergeCell ref="H18:H19"/>
    <mergeCell ref="E19:E21"/>
    <mergeCell ref="F19:F21"/>
    <mergeCell ref="I19:I21"/>
    <mergeCell ref="J19:J21"/>
    <mergeCell ref="I16:I18"/>
    <mergeCell ref="J22:J24"/>
    <mergeCell ref="G24:G25"/>
    <mergeCell ref="H24:H25"/>
    <mergeCell ref="H22:H23"/>
    <mergeCell ref="I22:I24"/>
    <mergeCell ref="I25:I27"/>
    <mergeCell ref="J25:J27"/>
    <mergeCell ref="G26:G27"/>
    <mergeCell ref="H26:H27"/>
    <mergeCell ref="E22:E24"/>
    <mergeCell ref="F22:F24"/>
    <mergeCell ref="G22:G23"/>
    <mergeCell ref="G20:G21"/>
    <mergeCell ref="H20:H21"/>
    <mergeCell ref="I31:I33"/>
    <mergeCell ref="J31:J33"/>
    <mergeCell ref="E31:E33"/>
    <mergeCell ref="F31:F33"/>
    <mergeCell ref="G31:H33"/>
    <mergeCell ref="O25:P27"/>
    <mergeCell ref="E25:E27"/>
    <mergeCell ref="F25:F27"/>
    <mergeCell ref="I28:I30"/>
    <mergeCell ref="J28:J30"/>
    <mergeCell ref="E28:E30"/>
    <mergeCell ref="F28:F30"/>
    <mergeCell ref="G28:G29"/>
    <mergeCell ref="H28:H29"/>
  </mergeCells>
  <pageMargins left="0.23622047244094491" right="0.23622047244094491" top="0.74803149606299213" bottom="0.74803149606299213" header="0.31496062992125984" footer="0.31496062992125984"/>
  <pageSetup paperSize="9" scale="79" orientation="landscape" r:id="rId1"/>
  <headerFooter scaleWithDoc="0" alignWithMargins="0">
    <oddFooter>&amp;R&amp;"-,Standard"Seite &amp;P /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A2D9-B77B-4840-A3A4-7B55909C4280}">
  <dimension ref="B2:H13"/>
  <sheetViews>
    <sheetView showGridLines="0" zoomScale="160" zoomScaleNormal="160" workbookViewId="0">
      <selection activeCell="B24" sqref="B24"/>
    </sheetView>
  </sheetViews>
  <sheetFormatPr baseColWidth="10" defaultRowHeight="13"/>
  <cols>
    <col min="2" max="2" width="37.33203125" customWidth="1"/>
    <col min="4" max="4" width="3.5" customWidth="1"/>
    <col min="5" max="8" width="24.33203125" customWidth="1"/>
  </cols>
  <sheetData>
    <row r="2" spans="2:8">
      <c r="B2" s="666" t="s">
        <v>481</v>
      </c>
      <c r="C2" s="666"/>
      <c r="D2" s="666"/>
      <c r="E2" s="666"/>
      <c r="F2" s="666"/>
      <c r="G2" s="666"/>
      <c r="H2" s="666"/>
    </row>
    <row r="4" spans="2:8" s="658" customFormat="1" ht="40" customHeight="1">
      <c r="B4" s="660" t="s">
        <v>483</v>
      </c>
      <c r="C4" s="660" t="s">
        <v>482</v>
      </c>
      <c r="D4" s="660"/>
      <c r="E4" s="661" t="s">
        <v>485</v>
      </c>
      <c r="F4" s="661" t="s">
        <v>486</v>
      </c>
      <c r="G4" s="661" t="s">
        <v>487</v>
      </c>
      <c r="H4" s="661" t="s">
        <v>489</v>
      </c>
    </row>
    <row r="5" spans="2:8">
      <c r="B5" s="295" t="str">
        <f>'I paarweiser Vergleich'!B9</f>
        <v>Milch darf nicht länger als 4h ungekühlt stehen</v>
      </c>
      <c r="C5" s="662" t="e">
        <f>'I paarweiser Vergleich'!I9</f>
        <v>#DIV/0!</v>
      </c>
      <c r="D5" s="295"/>
      <c r="E5" s="663"/>
      <c r="F5" s="663"/>
      <c r="G5" s="663"/>
      <c r="H5" s="663"/>
    </row>
    <row r="6" spans="2:8">
      <c r="B6" s="295" t="str">
        <f>'I paarweiser Vergleich'!B10</f>
        <v>Hoher Effekt auf DLZ Verkürzung</v>
      </c>
      <c r="C6" s="662" t="e">
        <f>'I paarweiser Vergleich'!I10</f>
        <v>#DIV/0!</v>
      </c>
      <c r="D6" s="295"/>
      <c r="E6" s="663"/>
      <c r="F6" s="663"/>
      <c r="G6" s="663"/>
      <c r="H6" s="663"/>
    </row>
    <row r="7" spans="2:8">
      <c r="B7" s="295" t="str">
        <f>'I paarweiser Vergleich'!B11</f>
        <v>Möglichst kosten-günstig</v>
      </c>
      <c r="C7" s="662" t="e">
        <f>'I paarweiser Vergleich'!I11</f>
        <v>#DIV/0!</v>
      </c>
      <c r="D7" s="295"/>
      <c r="E7" s="663"/>
      <c r="F7" s="663"/>
      <c r="G7" s="663"/>
      <c r="H7" s="663"/>
    </row>
    <row r="8" spans="2:8">
      <c r="B8" s="295" t="str">
        <f>'I paarweiser Vergleich'!B12</f>
        <v>Kurze Umstell-dauer</v>
      </c>
      <c r="C8" s="662" t="e">
        <f>'I paarweiser Vergleich'!I12</f>
        <v>#DIV/0!</v>
      </c>
      <c r="D8" s="295"/>
      <c r="E8" s="663"/>
      <c r="F8" s="663"/>
      <c r="G8" s="663"/>
      <c r="H8" s="663"/>
    </row>
    <row r="9" spans="2:8">
      <c r="B9" s="664" t="str">
        <f>'I paarweiser Vergleich'!B13</f>
        <v/>
      </c>
      <c r="C9" s="662" t="e">
        <f>'I paarweiser Vergleich'!I13</f>
        <v>#DIV/0!</v>
      </c>
      <c r="D9" s="295"/>
      <c r="E9" s="663"/>
      <c r="F9" s="663"/>
      <c r="G9" s="663"/>
      <c r="H9" s="663"/>
    </row>
    <row r="10" spans="2:8">
      <c r="B10" s="665"/>
      <c r="C10" s="295"/>
      <c r="D10" s="295"/>
      <c r="E10" s="295"/>
      <c r="F10" s="295"/>
      <c r="G10" s="295"/>
      <c r="H10" s="295"/>
    </row>
    <row r="11" spans="2:8">
      <c r="B11" s="665"/>
      <c r="C11" s="295"/>
      <c r="D11" s="294" t="s">
        <v>488</v>
      </c>
      <c r="E11" s="295" t="e">
        <f>SUMPRODUCT(E5:E9,$C$5:$C$9)</f>
        <v>#DIV/0!</v>
      </c>
      <c r="F11" s="295" t="e">
        <f t="shared" ref="F11:G11" si="0">SUMPRODUCT(F5:F9,$C$5:$C$9)</f>
        <v>#DIV/0!</v>
      </c>
      <c r="G11" s="295" t="e">
        <f t="shared" si="0"/>
        <v>#DIV/0!</v>
      </c>
      <c r="H11" s="295" t="e">
        <f t="shared" ref="H11" si="1">SUMPRODUCT(H5:H9,$C$5:$C$9)</f>
        <v>#DIV/0!</v>
      </c>
    </row>
    <row r="13" spans="2:8">
      <c r="D13" s="659"/>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CE74-1CDA-5E4F-8E0B-3A135BA410D4}">
  <dimension ref="B2:P152"/>
  <sheetViews>
    <sheetView showGridLines="0" zoomScale="140" zoomScaleNormal="140" workbookViewId="0">
      <pane ySplit="2" topLeftCell="A3" activePane="bottomLeft" state="frozen"/>
      <selection pane="bottomLeft" activeCell="I11" sqref="I11"/>
    </sheetView>
  </sheetViews>
  <sheetFormatPr baseColWidth="10" defaultRowHeight="13"/>
  <cols>
    <col min="2" max="4" width="10.83203125" style="669"/>
    <col min="6" max="8" width="10.83203125" style="669"/>
    <col min="10" max="12" width="10.83203125" style="617"/>
  </cols>
  <sheetData>
    <row r="2" spans="2:16">
      <c r="B2" s="670" t="s">
        <v>493</v>
      </c>
      <c r="C2" s="670" t="s">
        <v>491</v>
      </c>
      <c r="D2" s="670" t="s">
        <v>492</v>
      </c>
      <c r="F2" s="670" t="s">
        <v>492</v>
      </c>
      <c r="G2" s="670" t="s">
        <v>232</v>
      </c>
      <c r="H2" s="670" t="s">
        <v>239</v>
      </c>
      <c r="I2" s="670" t="s">
        <v>495</v>
      </c>
      <c r="J2" s="672" t="s">
        <v>494</v>
      </c>
      <c r="K2" s="672" t="s">
        <v>498</v>
      </c>
      <c r="L2" s="672" t="s">
        <v>497</v>
      </c>
    </row>
    <row r="3" spans="2:16">
      <c r="B3" s="669">
        <v>1</v>
      </c>
      <c r="C3" s="669">
        <v>2.3748800000000001</v>
      </c>
      <c r="D3" s="669">
        <v>1</v>
      </c>
      <c r="F3" s="669">
        <v>1</v>
      </c>
      <c r="G3" s="671">
        <f>AVERAGE(C3:C8)</f>
        <v>2.507366666666667</v>
      </c>
      <c r="H3" s="671">
        <f>MAX(C3:C8)-MIN(C3:C8)</f>
        <v>0.66786000000000012</v>
      </c>
      <c r="I3">
        <f>$P$3</f>
        <v>2.91</v>
      </c>
      <c r="J3" s="617">
        <f>$P$4</f>
        <v>2.13</v>
      </c>
      <c r="K3" s="617">
        <f>$P$5</f>
        <v>2.52</v>
      </c>
      <c r="L3" s="617">
        <f>$P$7</f>
        <v>1.6</v>
      </c>
      <c r="O3" s="587" t="s">
        <v>494</v>
      </c>
      <c r="P3">
        <v>2.91</v>
      </c>
    </row>
    <row r="4" spans="2:16">
      <c r="B4" s="669">
        <v>2</v>
      </c>
      <c r="C4" s="669">
        <v>2.82762</v>
      </c>
      <c r="D4" s="669">
        <v>1</v>
      </c>
      <c r="F4" s="669">
        <v>2</v>
      </c>
      <c r="G4" s="671">
        <f>AVERAGE(C9:C14)</f>
        <v>2.6165349999999998</v>
      </c>
      <c r="H4" s="671">
        <f>MAX(C9:C14)-MIN(C9:C14)</f>
        <v>0.77842999999999973</v>
      </c>
      <c r="I4">
        <f t="shared" ref="I4:I27" si="0">$P$3</f>
        <v>2.91</v>
      </c>
      <c r="J4" s="617">
        <f t="shared" ref="J4:J27" si="1">$P$4</f>
        <v>2.13</v>
      </c>
      <c r="K4" s="617">
        <f t="shared" ref="K4:K27" si="2">$P$5</f>
        <v>2.52</v>
      </c>
      <c r="L4" s="617">
        <f t="shared" ref="L4:L27" si="3">$P$7</f>
        <v>1.6</v>
      </c>
      <c r="O4" s="587" t="s">
        <v>495</v>
      </c>
      <c r="P4">
        <v>2.13</v>
      </c>
    </row>
    <row r="5" spans="2:16">
      <c r="B5" s="669">
        <v>3</v>
      </c>
      <c r="C5" s="669">
        <v>2.41595</v>
      </c>
      <c r="D5" s="669">
        <v>1</v>
      </c>
      <c r="F5" s="669">
        <v>3</v>
      </c>
      <c r="G5" s="671">
        <f>AVERAGE(C15:C20)</f>
        <v>2.6110566666666668</v>
      </c>
      <c r="H5" s="671">
        <f>MAX(C15:C20)-MIN(C15:C20)</f>
        <v>0.43299999999999983</v>
      </c>
      <c r="I5">
        <f t="shared" si="0"/>
        <v>2.91</v>
      </c>
      <c r="J5" s="617">
        <f t="shared" si="1"/>
        <v>2.13</v>
      </c>
      <c r="K5" s="617">
        <f t="shared" si="2"/>
        <v>2.52</v>
      </c>
      <c r="L5" s="617">
        <f t="shared" si="3"/>
        <v>1.6</v>
      </c>
      <c r="O5" s="587" t="s">
        <v>496</v>
      </c>
      <c r="P5">
        <v>2.52</v>
      </c>
    </row>
    <row r="6" spans="2:16">
      <c r="B6" s="669">
        <v>4</v>
      </c>
      <c r="C6" s="669">
        <v>2.6720100000000002</v>
      </c>
      <c r="D6" s="669">
        <v>1</v>
      </c>
      <c r="F6" s="669">
        <v>4</v>
      </c>
      <c r="G6" s="671">
        <f>AVERAGE(C21:C26)</f>
        <v>2.3909199999999999</v>
      </c>
      <c r="H6" s="671">
        <f>MAX(C21:C26)-MIN(C21:C26)</f>
        <v>0.61150999999999978</v>
      </c>
      <c r="I6">
        <f t="shared" si="0"/>
        <v>2.91</v>
      </c>
      <c r="J6" s="617">
        <f t="shared" si="1"/>
        <v>2.13</v>
      </c>
      <c r="K6" s="617">
        <f t="shared" si="2"/>
        <v>2.52</v>
      </c>
      <c r="L6" s="617">
        <f t="shared" si="3"/>
        <v>1.6</v>
      </c>
    </row>
    <row r="7" spans="2:16">
      <c r="B7" s="669">
        <v>5</v>
      </c>
      <c r="C7" s="669">
        <v>2.1597599999999999</v>
      </c>
      <c r="D7" s="669">
        <v>1</v>
      </c>
      <c r="F7" s="669">
        <v>5</v>
      </c>
      <c r="G7" s="671">
        <f>AVERAGE(C27:C32)</f>
        <v>2.6328450000000001</v>
      </c>
      <c r="H7" s="671">
        <f>MAX(C27:C32)-MIN(C27:C32)</f>
        <v>0.96862000000000004</v>
      </c>
      <c r="I7">
        <f t="shared" si="0"/>
        <v>2.91</v>
      </c>
      <c r="J7" s="617">
        <f t="shared" si="1"/>
        <v>2.13</v>
      </c>
      <c r="K7" s="617">
        <f t="shared" si="2"/>
        <v>2.52</v>
      </c>
      <c r="L7" s="617">
        <f t="shared" si="3"/>
        <v>1.6</v>
      </c>
      <c r="O7" s="587" t="s">
        <v>497</v>
      </c>
      <c r="P7">
        <v>1.6</v>
      </c>
    </row>
    <row r="8" spans="2:16">
      <c r="B8" s="669">
        <v>6</v>
      </c>
      <c r="C8" s="669">
        <v>2.5939800000000002</v>
      </c>
      <c r="D8" s="669">
        <v>1</v>
      </c>
      <c r="F8" s="669">
        <v>6</v>
      </c>
      <c r="G8" s="671">
        <f>AVERAGE(C33:C38)</f>
        <v>2.6391450000000005</v>
      </c>
      <c r="H8" s="671">
        <f>MAX(C33:C38)-MIN(C33:C38)</f>
        <v>0.7739600000000002</v>
      </c>
      <c r="I8">
        <f t="shared" si="0"/>
        <v>2.91</v>
      </c>
      <c r="J8" s="617">
        <f t="shared" si="1"/>
        <v>2.13</v>
      </c>
      <c r="K8" s="617">
        <f t="shared" si="2"/>
        <v>2.52</v>
      </c>
      <c r="L8" s="617">
        <f t="shared" si="3"/>
        <v>1.6</v>
      </c>
    </row>
    <row r="9" spans="2:16">
      <c r="B9" s="669">
        <v>7</v>
      </c>
      <c r="C9" s="669">
        <v>2.9503599999999999</v>
      </c>
      <c r="D9" s="669">
        <v>2</v>
      </c>
      <c r="F9" s="669">
        <v>7</v>
      </c>
      <c r="G9" s="671">
        <f>AVERAGE(C39:C44)</f>
        <v>2.6023316666666667</v>
      </c>
      <c r="H9" s="671">
        <f>MAX(C39:C44)-MIN(C39:C44)</f>
        <v>0.64816000000000029</v>
      </c>
      <c r="I9">
        <f t="shared" si="0"/>
        <v>2.91</v>
      </c>
      <c r="J9" s="617">
        <f t="shared" si="1"/>
        <v>2.13</v>
      </c>
      <c r="K9" s="617">
        <f t="shared" si="2"/>
        <v>2.52</v>
      </c>
      <c r="L9" s="617">
        <f t="shared" si="3"/>
        <v>1.6</v>
      </c>
    </row>
    <row r="10" spans="2:16">
      <c r="B10" s="669">
        <v>8</v>
      </c>
      <c r="C10" s="669">
        <v>2.5887799999999999</v>
      </c>
      <c r="D10" s="669">
        <v>2</v>
      </c>
      <c r="F10" s="669">
        <v>8</v>
      </c>
      <c r="G10" s="671">
        <f>AVERAGE(C45:C50)</f>
        <v>2.3960000000000004</v>
      </c>
      <c r="H10" s="671">
        <f>MAX(C45:C50)-MIN(C45:C50)</f>
        <v>1.2780400000000001</v>
      </c>
      <c r="I10">
        <f t="shared" si="0"/>
        <v>2.91</v>
      </c>
      <c r="J10" s="617">
        <f t="shared" si="1"/>
        <v>2.13</v>
      </c>
      <c r="K10" s="617">
        <f t="shared" si="2"/>
        <v>2.52</v>
      </c>
      <c r="L10" s="617">
        <f t="shared" si="3"/>
        <v>1.6</v>
      </c>
    </row>
    <row r="11" spans="2:16">
      <c r="B11" s="669">
        <v>9</v>
      </c>
      <c r="C11" s="669">
        <v>2.5064299999999999</v>
      </c>
      <c r="D11" s="669">
        <v>2</v>
      </c>
      <c r="F11" s="669">
        <v>9</v>
      </c>
      <c r="G11" s="671">
        <f>AVERAGE(C51:C56)</f>
        <v>2.5422333333333333</v>
      </c>
      <c r="H11" s="671">
        <f>MAX(C51:C56)-MIN(C51:C56)</f>
        <v>0.80763000000000007</v>
      </c>
      <c r="I11">
        <f t="shared" si="0"/>
        <v>2.91</v>
      </c>
      <c r="J11" s="617">
        <f t="shared" si="1"/>
        <v>2.13</v>
      </c>
      <c r="K11" s="617">
        <f t="shared" si="2"/>
        <v>2.52</v>
      </c>
      <c r="L11" s="617">
        <f t="shared" si="3"/>
        <v>1.6</v>
      </c>
    </row>
    <row r="12" spans="2:16">
      <c r="B12" s="669">
        <v>10</v>
      </c>
      <c r="C12" s="669">
        <v>2.6185399999999999</v>
      </c>
      <c r="D12" s="669">
        <v>2</v>
      </c>
      <c r="F12" s="669">
        <v>10</v>
      </c>
      <c r="G12" s="671">
        <f>AVERAGE(C57:C62)</f>
        <v>2.5653100000000002</v>
      </c>
      <c r="H12" s="671">
        <f>MAX(C57:C62)-MIN(C57:C62)</f>
        <v>0.60154000000000041</v>
      </c>
      <c r="I12">
        <f t="shared" si="0"/>
        <v>2.91</v>
      </c>
      <c r="J12" s="617">
        <f t="shared" si="1"/>
        <v>2.13</v>
      </c>
      <c r="K12" s="617">
        <f t="shared" si="2"/>
        <v>2.52</v>
      </c>
      <c r="L12" s="617">
        <f t="shared" si="3"/>
        <v>1.6</v>
      </c>
    </row>
    <row r="13" spans="2:16">
      <c r="B13" s="669">
        <v>11</v>
      </c>
      <c r="C13" s="669">
        <v>2.1719300000000001</v>
      </c>
      <c r="D13" s="669">
        <v>2</v>
      </c>
      <c r="F13" s="669">
        <v>11</v>
      </c>
      <c r="G13" s="671">
        <f>AVERAGE(C63:C68)</f>
        <v>2.6589983333333334</v>
      </c>
      <c r="H13" s="671">
        <f>MAX(C63:C68)-MIN(C63:C68)</f>
        <v>1.1126999999999998</v>
      </c>
      <c r="I13">
        <f t="shared" si="0"/>
        <v>2.91</v>
      </c>
      <c r="J13" s="617">
        <f t="shared" si="1"/>
        <v>2.13</v>
      </c>
      <c r="K13" s="617">
        <f t="shared" si="2"/>
        <v>2.52</v>
      </c>
      <c r="L13" s="617">
        <f t="shared" si="3"/>
        <v>1.6</v>
      </c>
    </row>
    <row r="14" spans="2:16">
      <c r="B14" s="669">
        <v>12</v>
      </c>
      <c r="C14" s="669">
        <v>2.8631700000000002</v>
      </c>
      <c r="D14" s="669">
        <v>2</v>
      </c>
      <c r="F14" s="669">
        <v>12</v>
      </c>
      <c r="G14" s="671">
        <f>AVERAGE(C69:C74)</f>
        <v>2.3883266666666665</v>
      </c>
      <c r="H14" s="671">
        <f>MAX(C69:C74)-MIN(C69:C74)</f>
        <v>0.74260999999999999</v>
      </c>
      <c r="I14">
        <f t="shared" si="0"/>
        <v>2.91</v>
      </c>
      <c r="J14" s="617">
        <f t="shared" si="1"/>
        <v>2.13</v>
      </c>
      <c r="K14" s="617">
        <f t="shared" si="2"/>
        <v>2.52</v>
      </c>
      <c r="L14" s="617">
        <f t="shared" si="3"/>
        <v>1.6</v>
      </c>
    </row>
    <row r="15" spans="2:16">
      <c r="B15" s="669">
        <v>13</v>
      </c>
      <c r="C15" s="669">
        <v>2.4537800000000001</v>
      </c>
      <c r="D15" s="669">
        <v>3</v>
      </c>
      <c r="F15" s="669">
        <v>13</v>
      </c>
      <c r="G15" s="671">
        <f>AVERAGE(C75:C80)</f>
        <v>2.5471966666666668</v>
      </c>
      <c r="H15" s="671">
        <f>MAX(C75:C80)-MIN(C75:C80)</f>
        <v>0.84777000000000013</v>
      </c>
      <c r="I15">
        <f t="shared" si="0"/>
        <v>2.91</v>
      </c>
      <c r="J15" s="617">
        <f t="shared" si="1"/>
        <v>2.13</v>
      </c>
      <c r="K15" s="617">
        <f t="shared" si="2"/>
        <v>2.52</v>
      </c>
      <c r="L15" s="617">
        <f t="shared" si="3"/>
        <v>1.6</v>
      </c>
    </row>
    <row r="16" spans="2:16">
      <c r="B16" s="669">
        <v>14</v>
      </c>
      <c r="C16" s="669">
        <v>2.8867799999999999</v>
      </c>
      <c r="D16" s="669">
        <v>3</v>
      </c>
      <c r="F16" s="669">
        <v>14</v>
      </c>
      <c r="G16" s="671">
        <f>AVERAGE(C81:C86)</f>
        <v>3.4430533333333333</v>
      </c>
      <c r="H16" s="671">
        <f>MAX(C81:C86)-MIN(C81:C86)</f>
        <v>5.802719999999999</v>
      </c>
      <c r="I16">
        <f t="shared" si="0"/>
        <v>2.91</v>
      </c>
      <c r="J16" s="617">
        <f t="shared" si="1"/>
        <v>2.13</v>
      </c>
      <c r="K16" s="617">
        <f t="shared" si="2"/>
        <v>2.52</v>
      </c>
      <c r="L16" s="617">
        <f t="shared" si="3"/>
        <v>1.6</v>
      </c>
    </row>
    <row r="17" spans="2:12">
      <c r="B17" s="669">
        <v>15</v>
      </c>
      <c r="C17" s="669">
        <v>2.45506</v>
      </c>
      <c r="D17" s="669">
        <v>3</v>
      </c>
      <c r="F17" s="669">
        <v>15</v>
      </c>
      <c r="G17" s="671">
        <f>AVERAGE(C87:C92)</f>
        <v>2.8427916666666668</v>
      </c>
      <c r="H17" s="671">
        <f>MAX(C87:C92)-MIN(C87:C92)</f>
        <v>0.98184999999999967</v>
      </c>
      <c r="I17">
        <f t="shared" si="0"/>
        <v>2.91</v>
      </c>
      <c r="J17" s="617">
        <f t="shared" si="1"/>
        <v>2.13</v>
      </c>
      <c r="K17" s="617">
        <f t="shared" si="2"/>
        <v>2.52</v>
      </c>
      <c r="L17" s="617">
        <f t="shared" si="3"/>
        <v>1.6</v>
      </c>
    </row>
    <row r="18" spans="2:12">
      <c r="B18" s="669">
        <v>16</v>
      </c>
      <c r="C18" s="669">
        <v>2.5340400000000001</v>
      </c>
      <c r="D18" s="669">
        <v>3</v>
      </c>
      <c r="F18" s="669">
        <v>16</v>
      </c>
      <c r="G18" s="671">
        <f>AVERAGE(C93:C98)</f>
        <v>2.4987616666666668</v>
      </c>
      <c r="H18" s="671">
        <f>MAX(C93:C98)-MIN(C93:C98)</f>
        <v>1.04358</v>
      </c>
      <c r="I18">
        <f t="shared" si="0"/>
        <v>2.91</v>
      </c>
      <c r="J18" s="617">
        <f t="shared" si="1"/>
        <v>2.13</v>
      </c>
      <c r="K18" s="617">
        <f t="shared" si="2"/>
        <v>2.52</v>
      </c>
      <c r="L18" s="617">
        <f t="shared" si="3"/>
        <v>1.6</v>
      </c>
    </row>
    <row r="19" spans="2:12">
      <c r="B19" s="669">
        <v>17</v>
      </c>
      <c r="C19" s="669">
        <v>2.6303299999999998</v>
      </c>
      <c r="D19" s="669">
        <v>3</v>
      </c>
      <c r="F19" s="669">
        <v>17</v>
      </c>
      <c r="G19" s="671">
        <f>AVERAGE(C99:C104)</f>
        <v>2.4097550000000001</v>
      </c>
      <c r="H19" s="671">
        <f>MAX(C99:C104)-MIN(C99:C104)</f>
        <v>0.80933999999999973</v>
      </c>
      <c r="I19">
        <f t="shared" si="0"/>
        <v>2.91</v>
      </c>
      <c r="J19" s="617">
        <f t="shared" si="1"/>
        <v>2.13</v>
      </c>
      <c r="K19" s="617">
        <f t="shared" si="2"/>
        <v>2.52</v>
      </c>
      <c r="L19" s="617">
        <f t="shared" si="3"/>
        <v>1.6</v>
      </c>
    </row>
    <row r="20" spans="2:12">
      <c r="B20" s="669">
        <v>18</v>
      </c>
      <c r="C20" s="669">
        <v>2.70635</v>
      </c>
      <c r="D20" s="669">
        <v>3</v>
      </c>
      <c r="F20" s="669">
        <v>18</v>
      </c>
      <c r="G20" s="671">
        <f>AVERAGE(C105:C110)</f>
        <v>2.3014000000000001</v>
      </c>
      <c r="H20" s="671">
        <f>MAX(C105:C110)-MIN(C105:C110)</f>
        <v>0.55942000000000025</v>
      </c>
      <c r="I20">
        <f t="shared" si="0"/>
        <v>2.91</v>
      </c>
      <c r="J20" s="617">
        <f t="shared" si="1"/>
        <v>2.13</v>
      </c>
      <c r="K20" s="617">
        <f t="shared" si="2"/>
        <v>2.52</v>
      </c>
      <c r="L20" s="617">
        <f t="shared" si="3"/>
        <v>1.6</v>
      </c>
    </row>
    <row r="21" spans="2:12">
      <c r="B21" s="669">
        <v>19</v>
      </c>
      <c r="C21" s="669">
        <v>2.5865999999999998</v>
      </c>
      <c r="D21" s="669">
        <v>4</v>
      </c>
      <c r="F21" s="669">
        <v>19</v>
      </c>
      <c r="G21" s="671">
        <f>AVERAGE(C111:C116)</f>
        <v>2.5019166666666668</v>
      </c>
      <c r="H21" s="671">
        <f>MAX(C111:C116)-MIN(C111:C116)</f>
        <v>1.1046200000000002</v>
      </c>
      <c r="I21">
        <f t="shared" si="0"/>
        <v>2.91</v>
      </c>
      <c r="J21" s="617">
        <f t="shared" si="1"/>
        <v>2.13</v>
      </c>
      <c r="K21" s="617">
        <f t="shared" si="2"/>
        <v>2.52</v>
      </c>
      <c r="L21" s="617">
        <f t="shared" si="3"/>
        <v>1.6</v>
      </c>
    </row>
    <row r="22" spans="2:12">
      <c r="B22" s="669">
        <v>20</v>
      </c>
      <c r="C22" s="669">
        <v>2.3335499999999998</v>
      </c>
      <c r="D22" s="669">
        <v>4</v>
      </c>
      <c r="F22" s="669">
        <v>20</v>
      </c>
      <c r="G22" s="671">
        <f>AVERAGE(C117:C122)</f>
        <v>2.6215516666666665</v>
      </c>
      <c r="H22" s="671">
        <f>MAX(C117:C122)-MIN(C117:C122)</f>
        <v>0.83131000000000022</v>
      </c>
      <c r="I22">
        <f t="shared" si="0"/>
        <v>2.91</v>
      </c>
      <c r="J22" s="617">
        <f t="shared" si="1"/>
        <v>2.13</v>
      </c>
      <c r="K22" s="617">
        <f t="shared" si="2"/>
        <v>2.52</v>
      </c>
      <c r="L22" s="617">
        <f t="shared" si="3"/>
        <v>1.6</v>
      </c>
    </row>
    <row r="23" spans="2:12">
      <c r="B23" s="669">
        <v>21</v>
      </c>
      <c r="C23" s="669">
        <v>2.3448099999999998</v>
      </c>
      <c r="D23" s="669">
        <v>4</v>
      </c>
      <c r="F23" s="669">
        <v>21</v>
      </c>
      <c r="G23" s="671">
        <f>AVERAGE(C123:C128)</f>
        <v>2.52895</v>
      </c>
      <c r="H23" s="671">
        <f>MAX(C123:C128)-MIN(C123:C128)</f>
        <v>0.93480000000000008</v>
      </c>
      <c r="I23">
        <f t="shared" si="0"/>
        <v>2.91</v>
      </c>
      <c r="J23" s="617">
        <f t="shared" si="1"/>
        <v>2.13</v>
      </c>
      <c r="K23" s="617">
        <f t="shared" si="2"/>
        <v>2.52</v>
      </c>
      <c r="L23" s="617">
        <f t="shared" si="3"/>
        <v>1.6</v>
      </c>
    </row>
    <row r="24" spans="2:12">
      <c r="B24" s="669">
        <v>22</v>
      </c>
      <c r="C24" s="669">
        <v>2.5236100000000001</v>
      </c>
      <c r="D24" s="669">
        <v>4</v>
      </c>
      <c r="F24" s="669">
        <v>22</v>
      </c>
      <c r="G24" s="671">
        <f>AVERAGE(C129:C134)</f>
        <v>2.3298766666666668</v>
      </c>
      <c r="H24" s="671">
        <f>MAX(C129:C134)-MIN(C129:C134)</f>
        <v>0.48470000000000013</v>
      </c>
      <c r="I24">
        <f t="shared" si="0"/>
        <v>2.91</v>
      </c>
      <c r="J24" s="617">
        <f t="shared" si="1"/>
        <v>2.13</v>
      </c>
      <c r="K24" s="617">
        <f t="shared" si="2"/>
        <v>2.52</v>
      </c>
      <c r="L24" s="617">
        <f t="shared" si="3"/>
        <v>1.6</v>
      </c>
    </row>
    <row r="25" spans="2:12">
      <c r="B25" s="669">
        <v>23</v>
      </c>
      <c r="C25" s="669">
        <v>1.97509</v>
      </c>
      <c r="D25" s="669">
        <v>4</v>
      </c>
      <c r="F25" s="669">
        <v>23</v>
      </c>
      <c r="G25" s="671">
        <f>AVERAGE(C135:C140)</f>
        <v>2.3237283333333334</v>
      </c>
      <c r="H25" s="671">
        <f>MAX(C135:C140)-MIN(C135:C140)</f>
        <v>0.83064000000000004</v>
      </c>
      <c r="I25">
        <f t="shared" si="0"/>
        <v>2.91</v>
      </c>
      <c r="J25" s="617">
        <f t="shared" si="1"/>
        <v>2.13</v>
      </c>
      <c r="K25" s="617">
        <f t="shared" si="2"/>
        <v>2.52</v>
      </c>
      <c r="L25" s="617">
        <f t="shared" si="3"/>
        <v>1.6</v>
      </c>
    </row>
    <row r="26" spans="2:12">
      <c r="B26" s="669">
        <v>24</v>
      </c>
      <c r="C26" s="669">
        <v>2.5818599999999998</v>
      </c>
      <c r="D26" s="669">
        <v>4</v>
      </c>
      <c r="F26" s="669">
        <v>24</v>
      </c>
      <c r="G26" s="671">
        <f>AVERAGE(C141:C146)</f>
        <v>2.5104066666666669</v>
      </c>
      <c r="H26" s="671">
        <f>MAX(C141:C146)-MIN(C141:C146)</f>
        <v>1.0811500000000001</v>
      </c>
      <c r="I26">
        <f t="shared" si="0"/>
        <v>2.91</v>
      </c>
      <c r="J26" s="617">
        <f t="shared" si="1"/>
        <v>2.13</v>
      </c>
      <c r="K26" s="617">
        <f t="shared" si="2"/>
        <v>2.52</v>
      </c>
      <c r="L26" s="617">
        <f t="shared" si="3"/>
        <v>1.6</v>
      </c>
    </row>
    <row r="27" spans="2:12">
      <c r="B27" s="669">
        <v>25</v>
      </c>
      <c r="C27" s="669">
        <v>3.0464000000000002</v>
      </c>
      <c r="D27" s="669">
        <v>5</v>
      </c>
      <c r="F27" s="669">
        <v>25</v>
      </c>
      <c r="G27" s="671">
        <f>AVERAGE(C147:C152)</f>
        <v>2.4132116666666668</v>
      </c>
      <c r="H27" s="671">
        <f>MAX(C147:C152)-MIN(C147:C152)</f>
        <v>0.70100000000000007</v>
      </c>
      <c r="I27">
        <f t="shared" si="0"/>
        <v>2.91</v>
      </c>
      <c r="J27" s="617">
        <f t="shared" si="1"/>
        <v>2.13</v>
      </c>
      <c r="K27" s="617">
        <f t="shared" si="2"/>
        <v>2.52</v>
      </c>
      <c r="L27" s="617">
        <f t="shared" si="3"/>
        <v>1.6</v>
      </c>
    </row>
    <row r="28" spans="2:12">
      <c r="B28" s="669">
        <v>26</v>
      </c>
      <c r="C28" s="669">
        <v>2.0777800000000002</v>
      </c>
      <c r="D28" s="669">
        <v>5</v>
      </c>
    </row>
    <row r="29" spans="2:12">
      <c r="B29" s="669">
        <v>27</v>
      </c>
      <c r="C29" s="669">
        <v>2.6945899999999998</v>
      </c>
      <c r="D29" s="669">
        <v>5</v>
      </c>
    </row>
    <row r="30" spans="2:12">
      <c r="B30" s="669">
        <v>28</v>
      </c>
      <c r="C30" s="669">
        <v>2.8944399999999999</v>
      </c>
      <c r="D30" s="669">
        <v>5</v>
      </c>
    </row>
    <row r="31" spans="2:12">
      <c r="B31" s="669">
        <v>29</v>
      </c>
      <c r="C31" s="669">
        <v>2.39567</v>
      </c>
      <c r="D31" s="669">
        <v>5</v>
      </c>
    </row>
    <row r="32" spans="2:12">
      <c r="B32" s="669">
        <v>30</v>
      </c>
      <c r="C32" s="669">
        <v>2.6881900000000001</v>
      </c>
      <c r="D32" s="669">
        <v>5</v>
      </c>
    </row>
    <row r="33" spans="2:4">
      <c r="B33" s="669">
        <v>31</v>
      </c>
      <c r="C33" s="669">
        <v>3.1377700000000002</v>
      </c>
      <c r="D33" s="669">
        <v>6</v>
      </c>
    </row>
    <row r="34" spans="2:4">
      <c r="B34" s="669">
        <v>32</v>
      </c>
      <c r="C34" s="669">
        <v>2.36381</v>
      </c>
      <c r="D34" s="669">
        <v>6</v>
      </c>
    </row>
    <row r="35" spans="2:4">
      <c r="B35" s="669">
        <v>33</v>
      </c>
      <c r="C35" s="669">
        <v>2.89941</v>
      </c>
      <c r="D35" s="669">
        <v>6</v>
      </c>
    </row>
    <row r="36" spans="2:4">
      <c r="B36" s="669">
        <v>34</v>
      </c>
      <c r="C36" s="669">
        <v>2.49275</v>
      </c>
      <c r="D36" s="669">
        <v>6</v>
      </c>
    </row>
    <row r="37" spans="2:4">
      <c r="B37" s="669">
        <v>35</v>
      </c>
      <c r="C37" s="669">
        <v>2.4553699999999998</v>
      </c>
      <c r="D37" s="669">
        <v>6</v>
      </c>
    </row>
    <row r="38" spans="2:4">
      <c r="B38" s="669">
        <v>36</v>
      </c>
      <c r="C38" s="669">
        <v>2.48576</v>
      </c>
      <c r="D38" s="669">
        <v>6</v>
      </c>
    </row>
    <row r="39" spans="2:4">
      <c r="B39" s="669">
        <v>37</v>
      </c>
      <c r="C39" s="669">
        <v>2.5993599999999999</v>
      </c>
      <c r="D39" s="669">
        <v>7</v>
      </c>
    </row>
    <row r="40" spans="2:4">
      <c r="B40" s="669">
        <v>38</v>
      </c>
      <c r="C40" s="669">
        <v>2.7944900000000001</v>
      </c>
      <c r="D40" s="669">
        <v>7</v>
      </c>
    </row>
    <row r="41" spans="2:4">
      <c r="B41" s="669">
        <v>39</v>
      </c>
      <c r="C41" s="669">
        <v>2.1463299999999998</v>
      </c>
      <c r="D41" s="669">
        <v>7</v>
      </c>
    </row>
    <row r="42" spans="2:4">
      <c r="B42" s="669">
        <v>40</v>
      </c>
      <c r="C42" s="669">
        <v>2.7941099999999999</v>
      </c>
      <c r="D42" s="669">
        <v>7</v>
      </c>
    </row>
    <row r="43" spans="2:4">
      <c r="B43" s="669">
        <v>41</v>
      </c>
      <c r="C43" s="669">
        <v>2.7604299999999999</v>
      </c>
      <c r="D43" s="669">
        <v>7</v>
      </c>
    </row>
    <row r="44" spans="2:4">
      <c r="B44" s="669">
        <v>42</v>
      </c>
      <c r="C44" s="669">
        <v>2.5192700000000001</v>
      </c>
      <c r="D44" s="669">
        <v>7</v>
      </c>
    </row>
    <row r="45" spans="2:4">
      <c r="B45" s="669">
        <v>43</v>
      </c>
      <c r="C45" s="669">
        <v>2.2315800000000001</v>
      </c>
      <c r="D45" s="669">
        <v>8</v>
      </c>
    </row>
    <row r="46" spans="2:4">
      <c r="B46" s="669">
        <v>44</v>
      </c>
      <c r="C46" s="669">
        <v>2.3684500000000002</v>
      </c>
      <c r="D46" s="669">
        <v>8</v>
      </c>
    </row>
    <row r="47" spans="2:4">
      <c r="B47" s="669">
        <v>45</v>
      </c>
      <c r="C47" s="669">
        <v>2.59673</v>
      </c>
      <c r="D47" s="669">
        <v>8</v>
      </c>
    </row>
    <row r="48" spans="2:4">
      <c r="B48" s="669">
        <v>46</v>
      </c>
      <c r="C48" s="669">
        <v>2.98786</v>
      </c>
      <c r="D48" s="669">
        <v>8</v>
      </c>
    </row>
    <row r="49" spans="2:4">
      <c r="B49" s="669">
        <v>47</v>
      </c>
      <c r="C49" s="669">
        <v>2.48156</v>
      </c>
      <c r="D49" s="669">
        <v>8</v>
      </c>
    </row>
    <row r="50" spans="2:4">
      <c r="B50" s="669">
        <v>48</v>
      </c>
      <c r="C50" s="669">
        <v>1.7098199999999999</v>
      </c>
      <c r="D50" s="669">
        <v>8</v>
      </c>
    </row>
    <row r="51" spans="2:4">
      <c r="B51" s="669">
        <v>49</v>
      </c>
      <c r="C51" s="669">
        <v>2.0284499999999999</v>
      </c>
      <c r="D51" s="669">
        <v>9</v>
      </c>
    </row>
    <row r="52" spans="2:4">
      <c r="B52" s="669">
        <v>50</v>
      </c>
      <c r="C52" s="669">
        <v>2.4052500000000001</v>
      </c>
      <c r="D52" s="669">
        <v>9</v>
      </c>
    </row>
    <row r="53" spans="2:4">
      <c r="B53" s="669">
        <v>51</v>
      </c>
      <c r="C53" s="669">
        <v>2.7403499999999998</v>
      </c>
      <c r="D53" s="669">
        <v>9</v>
      </c>
    </row>
    <row r="54" spans="2:4">
      <c r="B54" s="669">
        <v>52</v>
      </c>
      <c r="C54" s="669">
        <v>2.8360799999999999</v>
      </c>
      <c r="D54" s="669">
        <v>9</v>
      </c>
    </row>
    <row r="55" spans="2:4">
      <c r="B55" s="669">
        <v>53</v>
      </c>
      <c r="C55" s="669">
        <v>2.8054700000000001</v>
      </c>
      <c r="D55" s="669">
        <v>9</v>
      </c>
    </row>
    <row r="56" spans="2:4">
      <c r="B56" s="669">
        <v>54</v>
      </c>
      <c r="C56" s="669">
        <v>2.4378000000000002</v>
      </c>
      <c r="D56" s="669">
        <v>9</v>
      </c>
    </row>
    <row r="57" spans="2:4">
      <c r="B57" s="669">
        <v>55</v>
      </c>
      <c r="C57" s="669">
        <v>2.4720200000000001</v>
      </c>
      <c r="D57" s="669">
        <v>10</v>
      </c>
    </row>
    <row r="58" spans="2:4">
      <c r="B58" s="669">
        <v>56</v>
      </c>
      <c r="C58" s="669">
        <v>2.1852999999999998</v>
      </c>
      <c r="D58" s="669">
        <v>10</v>
      </c>
    </row>
    <row r="59" spans="2:4">
      <c r="B59" s="669">
        <v>57</v>
      </c>
      <c r="C59" s="669">
        <v>2.7744800000000001</v>
      </c>
      <c r="D59" s="669">
        <v>10</v>
      </c>
    </row>
    <row r="60" spans="2:4">
      <c r="B60" s="669">
        <v>58</v>
      </c>
      <c r="C60" s="669">
        <v>2.61687</v>
      </c>
      <c r="D60" s="669">
        <v>10</v>
      </c>
    </row>
    <row r="61" spans="2:4">
      <c r="B61" s="669">
        <v>59</v>
      </c>
      <c r="C61" s="669">
        <v>2.7868400000000002</v>
      </c>
      <c r="D61" s="669">
        <v>10</v>
      </c>
    </row>
    <row r="62" spans="2:4">
      <c r="B62" s="669">
        <v>60</v>
      </c>
      <c r="C62" s="669">
        <v>2.5563500000000001</v>
      </c>
      <c r="D62" s="669">
        <v>10</v>
      </c>
    </row>
    <row r="63" spans="2:4">
      <c r="B63" s="669">
        <v>61</v>
      </c>
      <c r="C63" s="669">
        <v>2.41981</v>
      </c>
      <c r="D63" s="669">
        <v>11</v>
      </c>
    </row>
    <row r="64" spans="2:4">
      <c r="B64" s="669">
        <v>62</v>
      </c>
      <c r="C64" s="669">
        <v>3.3216899999999998</v>
      </c>
      <c r="D64" s="669">
        <v>11</v>
      </c>
    </row>
    <row r="65" spans="2:4">
      <c r="B65" s="669">
        <v>63</v>
      </c>
      <c r="C65" s="669">
        <v>2.6123500000000002</v>
      </c>
      <c r="D65" s="669">
        <v>11</v>
      </c>
    </row>
    <row r="66" spans="2:4">
      <c r="B66" s="669">
        <v>64</v>
      </c>
      <c r="C66" s="669">
        <v>2.8205100000000001</v>
      </c>
      <c r="D66" s="669">
        <v>11</v>
      </c>
    </row>
    <row r="67" spans="2:4">
      <c r="B67" s="669">
        <v>65</v>
      </c>
      <c r="C67" s="669">
        <v>2.20899</v>
      </c>
      <c r="D67" s="669">
        <v>11</v>
      </c>
    </row>
    <row r="68" spans="2:4">
      <c r="B68" s="669">
        <v>66</v>
      </c>
      <c r="C68" s="669">
        <v>2.57064</v>
      </c>
      <c r="D68" s="669">
        <v>11</v>
      </c>
    </row>
    <row r="69" spans="2:4">
      <c r="B69" s="669">
        <v>67</v>
      </c>
      <c r="C69" s="669">
        <v>2.1103700000000001</v>
      </c>
      <c r="D69" s="669">
        <v>12</v>
      </c>
    </row>
    <row r="70" spans="2:4">
      <c r="B70" s="669">
        <v>68</v>
      </c>
      <c r="C70" s="669">
        <v>2.5139900000000002</v>
      </c>
      <c r="D70" s="669">
        <v>12</v>
      </c>
    </row>
    <row r="71" spans="2:4">
      <c r="B71" s="669">
        <v>69</v>
      </c>
      <c r="C71" s="669">
        <v>2.7479200000000001</v>
      </c>
      <c r="D71" s="669">
        <v>12</v>
      </c>
    </row>
    <row r="72" spans="2:4">
      <c r="B72" s="669">
        <v>70</v>
      </c>
      <c r="C72" s="669">
        <v>2.3905400000000001</v>
      </c>
      <c r="D72" s="669">
        <v>12</v>
      </c>
    </row>
    <row r="73" spans="2:4">
      <c r="B73" s="669">
        <v>71</v>
      </c>
      <c r="C73" s="669">
        <v>2.5618300000000001</v>
      </c>
      <c r="D73" s="669">
        <v>12</v>
      </c>
    </row>
    <row r="74" spans="2:4">
      <c r="B74" s="669">
        <v>72</v>
      </c>
      <c r="C74" s="669">
        <v>2.0053100000000001</v>
      </c>
      <c r="D74" s="669">
        <v>12</v>
      </c>
    </row>
    <row r="75" spans="2:4">
      <c r="B75" s="669">
        <v>73</v>
      </c>
      <c r="C75" s="669">
        <v>3.0881400000000001</v>
      </c>
      <c r="D75" s="669">
        <v>13</v>
      </c>
    </row>
    <row r="76" spans="2:4">
      <c r="B76" s="669">
        <v>74</v>
      </c>
      <c r="C76" s="669">
        <v>2.6095700000000002</v>
      </c>
      <c r="D76" s="669">
        <v>13</v>
      </c>
    </row>
    <row r="77" spans="2:4">
      <c r="B77" s="669">
        <v>75</v>
      </c>
      <c r="C77" s="669">
        <v>2.24037</v>
      </c>
      <c r="D77" s="669">
        <v>13</v>
      </c>
    </row>
    <row r="78" spans="2:4">
      <c r="B78" s="669">
        <v>76</v>
      </c>
      <c r="C78" s="669">
        <v>2.2904499999999999</v>
      </c>
      <c r="D78" s="669">
        <v>13</v>
      </c>
    </row>
    <row r="79" spans="2:4">
      <c r="B79" s="669">
        <v>77</v>
      </c>
      <c r="C79" s="669">
        <v>2.5001899999999999</v>
      </c>
      <c r="D79" s="669">
        <v>13</v>
      </c>
    </row>
    <row r="80" spans="2:4">
      <c r="B80" s="669">
        <v>78</v>
      </c>
      <c r="C80" s="669">
        <v>2.5544600000000002</v>
      </c>
      <c r="D80" s="669">
        <v>13</v>
      </c>
    </row>
    <row r="81" spans="2:4">
      <c r="B81" s="669">
        <v>79</v>
      </c>
      <c r="C81" s="669">
        <v>2.3972799999999999</v>
      </c>
      <c r="D81" s="669">
        <v>14</v>
      </c>
    </row>
    <row r="82" spans="2:4">
      <c r="B82" s="669">
        <v>80</v>
      </c>
      <c r="C82" s="669">
        <v>2.4537599999999999</v>
      </c>
      <c r="D82" s="669">
        <v>14</v>
      </c>
    </row>
    <row r="83" spans="2:4">
      <c r="B83" s="669">
        <v>81</v>
      </c>
      <c r="C83" s="669">
        <v>2.5108700000000002</v>
      </c>
      <c r="D83" s="669">
        <v>14</v>
      </c>
    </row>
    <row r="84" spans="2:4">
      <c r="B84" s="669">
        <v>82</v>
      </c>
      <c r="C84" s="669">
        <v>8.1999999999999993</v>
      </c>
      <c r="D84" s="669">
        <v>14</v>
      </c>
    </row>
    <row r="85" spans="2:4">
      <c r="B85" s="669">
        <v>83</v>
      </c>
      <c r="C85" s="669">
        <v>2.6019600000000001</v>
      </c>
      <c r="D85" s="669">
        <v>14</v>
      </c>
    </row>
    <row r="86" spans="2:4">
      <c r="B86" s="669">
        <v>84</v>
      </c>
      <c r="C86" s="669">
        <v>2.4944500000000001</v>
      </c>
      <c r="D86" s="669">
        <v>14</v>
      </c>
    </row>
    <row r="87" spans="2:4">
      <c r="B87" s="669">
        <v>85</v>
      </c>
      <c r="C87" s="669">
        <v>2.4283000000000001</v>
      </c>
      <c r="D87" s="669">
        <v>15</v>
      </c>
    </row>
    <row r="88" spans="2:4">
      <c r="B88" s="669">
        <v>86</v>
      </c>
      <c r="C88" s="669">
        <v>3.4101499999999998</v>
      </c>
      <c r="D88" s="669">
        <v>15</v>
      </c>
    </row>
    <row r="89" spans="2:4">
      <c r="B89" s="669">
        <v>87</v>
      </c>
      <c r="C89" s="669">
        <v>3.1033599999999999</v>
      </c>
      <c r="D89" s="669">
        <v>15</v>
      </c>
    </row>
    <row r="90" spans="2:4">
      <c r="B90" s="669">
        <v>88</v>
      </c>
      <c r="C90" s="669">
        <v>2.8937200000000001</v>
      </c>
      <c r="D90" s="669">
        <v>15</v>
      </c>
    </row>
    <row r="91" spans="2:4">
      <c r="B91" s="669">
        <v>89</v>
      </c>
      <c r="C91" s="669">
        <v>2.47173</v>
      </c>
      <c r="D91" s="669">
        <v>15</v>
      </c>
    </row>
    <row r="92" spans="2:4">
      <c r="B92" s="669">
        <v>90</v>
      </c>
      <c r="C92" s="669">
        <v>2.7494900000000002</v>
      </c>
      <c r="D92" s="669">
        <v>15</v>
      </c>
    </row>
    <row r="93" spans="2:4">
      <c r="B93" s="669">
        <v>91</v>
      </c>
      <c r="C93" s="669">
        <v>2.5924100000000001</v>
      </c>
      <c r="D93" s="669">
        <v>16</v>
      </c>
    </row>
    <row r="94" spans="2:4">
      <c r="B94" s="669">
        <v>92</v>
      </c>
      <c r="C94" s="669">
        <v>2.6738599999999999</v>
      </c>
      <c r="D94" s="669">
        <v>16</v>
      </c>
    </row>
    <row r="95" spans="2:4">
      <c r="B95" s="669">
        <v>93</v>
      </c>
      <c r="C95" s="669">
        <v>2.9888599999999999</v>
      </c>
      <c r="D95" s="669">
        <v>16</v>
      </c>
    </row>
    <row r="96" spans="2:4">
      <c r="B96" s="669">
        <v>94</v>
      </c>
      <c r="C96" s="669">
        <v>2.0332499999999998</v>
      </c>
      <c r="D96" s="669">
        <v>16</v>
      </c>
    </row>
    <row r="97" spans="2:4">
      <c r="B97" s="669">
        <v>95</v>
      </c>
      <c r="C97" s="669">
        <v>2.7589100000000002</v>
      </c>
      <c r="D97" s="669">
        <v>16</v>
      </c>
    </row>
    <row r="98" spans="2:4">
      <c r="B98" s="669">
        <v>96</v>
      </c>
      <c r="C98" s="669">
        <v>1.9452799999999999</v>
      </c>
      <c r="D98" s="669">
        <v>16</v>
      </c>
    </row>
    <row r="99" spans="2:4">
      <c r="B99" s="669">
        <v>97</v>
      </c>
      <c r="C99" s="669">
        <v>2.1276799999999998</v>
      </c>
      <c r="D99" s="669">
        <v>17</v>
      </c>
    </row>
    <row r="100" spans="2:4">
      <c r="B100" s="669">
        <v>98</v>
      </c>
      <c r="C100" s="669">
        <v>2.66913</v>
      </c>
      <c r="D100" s="669">
        <v>17</v>
      </c>
    </row>
    <row r="101" spans="2:4">
      <c r="B101" s="669">
        <v>99</v>
      </c>
      <c r="C101" s="669">
        <v>2.6972299999999998</v>
      </c>
      <c r="D101" s="669">
        <v>17</v>
      </c>
    </row>
    <row r="102" spans="2:4">
      <c r="B102" s="669">
        <v>100</v>
      </c>
      <c r="C102" s="669">
        <v>2.0245700000000002</v>
      </c>
      <c r="D102" s="669">
        <v>17</v>
      </c>
    </row>
    <row r="103" spans="2:4">
      <c r="B103" s="669">
        <v>101</v>
      </c>
      <c r="C103" s="669">
        <v>2.1060099999999999</v>
      </c>
      <c r="D103" s="669">
        <v>17</v>
      </c>
    </row>
    <row r="104" spans="2:4">
      <c r="B104" s="669">
        <v>102</v>
      </c>
      <c r="C104" s="669">
        <v>2.8339099999999999</v>
      </c>
      <c r="D104" s="669">
        <v>17</v>
      </c>
    </row>
    <row r="105" spans="2:4">
      <c r="B105" s="669">
        <v>103</v>
      </c>
      <c r="C105" s="669">
        <v>2.0202499999999999</v>
      </c>
      <c r="D105" s="669">
        <v>18</v>
      </c>
    </row>
    <row r="106" spans="2:4">
      <c r="B106" s="669">
        <v>104</v>
      </c>
      <c r="C106" s="669">
        <v>2.3083399999999998</v>
      </c>
      <c r="D106" s="669">
        <v>18</v>
      </c>
    </row>
    <row r="107" spans="2:4">
      <c r="B107" s="669">
        <v>105</v>
      </c>
      <c r="C107" s="669">
        <v>2.3054399999999999</v>
      </c>
      <c r="D107" s="669">
        <v>18</v>
      </c>
    </row>
    <row r="108" spans="2:4">
      <c r="B108" s="669">
        <v>106</v>
      </c>
      <c r="C108" s="669">
        <v>2.5796700000000001</v>
      </c>
      <c r="D108" s="669">
        <v>18</v>
      </c>
    </row>
    <row r="109" spans="2:4">
      <c r="B109" s="669">
        <v>107</v>
      </c>
      <c r="C109" s="669">
        <v>2.1902900000000001</v>
      </c>
      <c r="D109" s="669">
        <v>18</v>
      </c>
    </row>
    <row r="110" spans="2:4">
      <c r="B110" s="669">
        <v>108</v>
      </c>
      <c r="C110" s="669">
        <v>2.4044099999999999</v>
      </c>
      <c r="D110" s="669">
        <v>18</v>
      </c>
    </row>
    <row r="111" spans="2:4">
      <c r="B111" s="669">
        <v>109</v>
      </c>
      <c r="C111" s="669">
        <v>2.9897900000000002</v>
      </c>
      <c r="D111" s="669">
        <v>19</v>
      </c>
    </row>
    <row r="112" spans="2:4">
      <c r="B112" s="669">
        <v>110</v>
      </c>
      <c r="C112" s="669">
        <v>2.2752599999999998</v>
      </c>
      <c r="D112" s="669">
        <v>19</v>
      </c>
    </row>
    <row r="113" spans="2:4">
      <c r="B113" s="669">
        <v>111</v>
      </c>
      <c r="C113" s="669">
        <v>2.72377</v>
      </c>
      <c r="D113" s="669">
        <v>19</v>
      </c>
    </row>
    <row r="114" spans="2:4">
      <c r="B114" s="669">
        <v>112</v>
      </c>
      <c r="C114" s="669">
        <v>2.3243200000000002</v>
      </c>
      <c r="D114" s="669">
        <v>19</v>
      </c>
    </row>
    <row r="115" spans="2:4">
      <c r="B115" s="669">
        <v>113</v>
      </c>
      <c r="C115" s="669">
        <v>2.8131900000000001</v>
      </c>
      <c r="D115" s="669">
        <v>19</v>
      </c>
    </row>
    <row r="116" spans="2:4">
      <c r="B116" s="669">
        <v>114</v>
      </c>
      <c r="C116" s="669">
        <v>1.88517</v>
      </c>
      <c r="D116" s="669">
        <v>19</v>
      </c>
    </row>
    <row r="117" spans="2:4">
      <c r="B117" s="669">
        <v>115</v>
      </c>
      <c r="C117" s="669">
        <v>3.2167400000000002</v>
      </c>
      <c r="D117" s="669">
        <v>20</v>
      </c>
    </row>
    <row r="118" spans="2:4">
      <c r="B118" s="669">
        <v>116</v>
      </c>
      <c r="C118" s="669">
        <v>2.4190800000000001</v>
      </c>
      <c r="D118" s="669">
        <v>20</v>
      </c>
    </row>
    <row r="119" spans="2:4">
      <c r="B119" s="669">
        <v>117</v>
      </c>
      <c r="C119" s="669">
        <v>2.56054</v>
      </c>
      <c r="D119" s="669">
        <v>20</v>
      </c>
    </row>
    <row r="120" spans="2:4">
      <c r="B120" s="669">
        <v>118</v>
      </c>
      <c r="C120" s="669">
        <v>2.61869</v>
      </c>
      <c r="D120" s="669">
        <v>20</v>
      </c>
    </row>
    <row r="121" spans="2:4">
      <c r="B121" s="669">
        <v>119</v>
      </c>
      <c r="C121" s="669">
        <v>2.5288300000000001</v>
      </c>
      <c r="D121" s="669">
        <v>20</v>
      </c>
    </row>
    <row r="122" spans="2:4">
      <c r="B122" s="669">
        <v>120</v>
      </c>
      <c r="C122" s="669">
        <v>2.3854299999999999</v>
      </c>
      <c r="D122" s="669">
        <v>20</v>
      </c>
    </row>
    <row r="123" spans="2:4">
      <c r="B123" s="669">
        <v>121</v>
      </c>
      <c r="C123" s="669">
        <v>2.5995599999999999</v>
      </c>
      <c r="D123" s="669">
        <v>21</v>
      </c>
    </row>
    <row r="124" spans="2:4">
      <c r="B124" s="669">
        <v>122</v>
      </c>
      <c r="C124" s="669">
        <v>2.69225</v>
      </c>
      <c r="D124" s="669">
        <v>21</v>
      </c>
    </row>
    <row r="125" spans="2:4">
      <c r="B125" s="669">
        <v>123</v>
      </c>
      <c r="C125" s="669">
        <v>2.11429</v>
      </c>
      <c r="D125" s="669">
        <v>21</v>
      </c>
    </row>
    <row r="126" spans="2:4">
      <c r="B126" s="669">
        <v>124</v>
      </c>
      <c r="C126" s="669">
        <v>3.0490900000000001</v>
      </c>
      <c r="D126" s="669">
        <v>21</v>
      </c>
    </row>
    <row r="127" spans="2:4">
      <c r="B127" s="669">
        <v>125</v>
      </c>
      <c r="C127" s="669">
        <v>2.2071800000000001</v>
      </c>
      <c r="D127" s="669">
        <v>21</v>
      </c>
    </row>
    <row r="128" spans="2:4">
      <c r="B128" s="669">
        <v>126</v>
      </c>
      <c r="C128" s="669">
        <v>2.5113300000000001</v>
      </c>
      <c r="D128" s="669">
        <v>21</v>
      </c>
    </row>
    <row r="129" spans="2:4">
      <c r="B129" s="669">
        <v>127</v>
      </c>
      <c r="C129" s="669">
        <v>2.3000500000000001</v>
      </c>
      <c r="D129" s="669">
        <v>22</v>
      </c>
    </row>
    <row r="130" spans="2:4">
      <c r="B130" s="669">
        <v>128</v>
      </c>
      <c r="C130" s="669">
        <v>2.16018</v>
      </c>
      <c r="D130" s="669">
        <v>22</v>
      </c>
    </row>
    <row r="131" spans="2:4">
      <c r="B131" s="669">
        <v>129</v>
      </c>
      <c r="C131" s="669">
        <v>2.5579499999999999</v>
      </c>
      <c r="D131" s="669">
        <v>22</v>
      </c>
    </row>
    <row r="132" spans="2:4">
      <c r="B132" s="669">
        <v>130</v>
      </c>
      <c r="C132" s="669">
        <v>2.5962200000000002</v>
      </c>
      <c r="D132" s="669">
        <v>22</v>
      </c>
    </row>
    <row r="133" spans="2:4">
      <c r="B133" s="669">
        <v>131</v>
      </c>
      <c r="C133" s="669">
        <v>2.2533400000000001</v>
      </c>
      <c r="D133" s="669">
        <v>22</v>
      </c>
    </row>
    <row r="134" spans="2:4">
      <c r="B134" s="669">
        <v>132</v>
      </c>
      <c r="C134" s="669">
        <v>2.1115200000000001</v>
      </c>
      <c r="D134" s="669">
        <v>22</v>
      </c>
    </row>
    <row r="135" spans="2:4">
      <c r="B135" s="669">
        <v>133</v>
      </c>
      <c r="C135" s="669">
        <v>2.27352</v>
      </c>
      <c r="D135" s="669">
        <v>23</v>
      </c>
    </row>
    <row r="136" spans="2:4">
      <c r="B136" s="669">
        <v>134</v>
      </c>
      <c r="C136" s="669">
        <v>2.6232199999999999</v>
      </c>
      <c r="D136" s="669">
        <v>23</v>
      </c>
    </row>
    <row r="137" spans="2:4">
      <c r="B137" s="669">
        <v>135</v>
      </c>
      <c r="C137" s="669">
        <v>2.7740800000000001</v>
      </c>
      <c r="D137" s="669">
        <v>23</v>
      </c>
    </row>
    <row r="138" spans="2:4">
      <c r="B138" s="669">
        <v>136</v>
      </c>
      <c r="C138" s="669">
        <v>1.9434400000000001</v>
      </c>
      <c r="D138" s="669">
        <v>23</v>
      </c>
    </row>
    <row r="139" spans="2:4">
      <c r="B139" s="669">
        <v>137</v>
      </c>
      <c r="C139" s="669">
        <v>2.0646</v>
      </c>
      <c r="D139" s="669">
        <v>23</v>
      </c>
    </row>
    <row r="140" spans="2:4">
      <c r="B140" s="669">
        <v>138</v>
      </c>
      <c r="C140" s="669">
        <v>2.2635100000000001</v>
      </c>
      <c r="D140" s="669">
        <v>23</v>
      </c>
    </row>
    <row r="141" spans="2:4">
      <c r="B141" s="669">
        <v>139</v>
      </c>
      <c r="C141" s="669">
        <v>2.3476400000000002</v>
      </c>
      <c r="D141" s="669">
        <v>24</v>
      </c>
    </row>
    <row r="142" spans="2:4">
      <c r="B142" s="669">
        <v>140</v>
      </c>
      <c r="C142" s="669">
        <v>2.5222799999999999</v>
      </c>
      <c r="D142" s="669">
        <v>24</v>
      </c>
    </row>
    <row r="143" spans="2:4">
      <c r="B143" s="669">
        <v>141</v>
      </c>
      <c r="C143" s="669">
        <v>2.54183</v>
      </c>
      <c r="D143" s="669">
        <v>24</v>
      </c>
    </row>
    <row r="144" spans="2:4">
      <c r="B144" s="669">
        <v>142</v>
      </c>
      <c r="C144" s="669">
        <v>1.9250799999999999</v>
      </c>
      <c r="D144" s="669">
        <v>24</v>
      </c>
    </row>
    <row r="145" spans="2:4">
      <c r="B145" s="669">
        <v>143</v>
      </c>
      <c r="C145" s="669">
        <v>3.00623</v>
      </c>
      <c r="D145" s="669">
        <v>24</v>
      </c>
    </row>
    <row r="146" spans="2:4">
      <c r="B146" s="669">
        <v>144</v>
      </c>
      <c r="C146" s="669">
        <v>2.7193800000000001</v>
      </c>
      <c r="D146" s="669">
        <v>24</v>
      </c>
    </row>
    <row r="147" spans="2:4">
      <c r="B147" s="669">
        <v>145</v>
      </c>
      <c r="C147" s="669">
        <v>2.6729799999999999</v>
      </c>
      <c r="D147" s="669">
        <v>25</v>
      </c>
    </row>
    <row r="148" spans="2:4">
      <c r="B148" s="669">
        <v>146</v>
      </c>
      <c r="C148" s="669">
        <v>2.3204400000000001</v>
      </c>
      <c r="D148" s="669">
        <v>25</v>
      </c>
    </row>
    <row r="149" spans="2:4">
      <c r="B149" s="669">
        <v>147</v>
      </c>
      <c r="C149" s="669">
        <v>2.5535700000000001</v>
      </c>
      <c r="D149" s="669">
        <v>25</v>
      </c>
    </row>
    <row r="150" spans="2:4">
      <c r="B150" s="669">
        <v>148</v>
      </c>
      <c r="C150" s="669">
        <v>2.20322</v>
      </c>
      <c r="D150" s="669">
        <v>25</v>
      </c>
    </row>
    <row r="151" spans="2:4">
      <c r="B151" s="669">
        <v>149</v>
      </c>
      <c r="C151" s="669">
        <v>2.7150300000000001</v>
      </c>
      <c r="D151" s="669">
        <v>25</v>
      </c>
    </row>
    <row r="152" spans="2:4">
      <c r="B152" s="669">
        <v>150</v>
      </c>
      <c r="C152" s="669">
        <v>2.01403</v>
      </c>
      <c r="D152" s="669">
        <v>25</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Z82"/>
  <sheetViews>
    <sheetView showGridLines="0" zoomScale="130" zoomScaleNormal="130" zoomScaleSheetLayoutView="75" workbookViewId="0">
      <pane xSplit="6" ySplit="16" topLeftCell="N41" activePane="bottomRight" state="frozen"/>
      <selection pane="topRight" activeCell="G1" sqref="G1"/>
      <selection pane="bottomLeft" activeCell="A15" sqref="A15"/>
      <selection pane="bottomRight" activeCell="AC65" sqref="AC65"/>
    </sheetView>
  </sheetViews>
  <sheetFormatPr baseColWidth="10" defaultColWidth="9.1640625" defaultRowHeight="14"/>
  <cols>
    <col min="1" max="1" width="1.33203125" style="4" customWidth="1"/>
    <col min="2" max="2" width="8.1640625" style="6" customWidth="1"/>
    <col min="3" max="3" width="12.33203125" style="6" customWidth="1"/>
    <col min="4" max="4" width="39.5" style="6" customWidth="1"/>
    <col min="5" max="5" width="15" style="7" bestFit="1" customWidth="1"/>
    <col min="6" max="6" width="11.33203125" style="8" customWidth="1"/>
    <col min="7" max="26" width="6.33203125" style="6" customWidth="1"/>
    <col min="27" max="16384" width="9.1640625" style="4"/>
  </cols>
  <sheetData>
    <row r="1" spans="2:26" ht="9" customHeight="1" thickBot="1">
      <c r="B1" s="1"/>
      <c r="C1" s="1"/>
      <c r="D1" s="1"/>
      <c r="E1" s="2"/>
      <c r="F1" s="3"/>
      <c r="G1" s="1"/>
      <c r="H1" s="1"/>
      <c r="I1" s="1"/>
      <c r="J1" s="1"/>
      <c r="K1" s="1"/>
      <c r="L1" s="1"/>
      <c r="M1" s="1"/>
      <c r="N1" s="1"/>
      <c r="O1" s="1"/>
      <c r="P1" s="1"/>
      <c r="Q1" s="1"/>
      <c r="R1" s="1"/>
      <c r="S1" s="1"/>
      <c r="T1" s="1"/>
      <c r="U1" s="1"/>
      <c r="V1" s="1"/>
      <c r="W1" s="1"/>
      <c r="X1" s="1"/>
      <c r="Y1" s="1"/>
      <c r="Z1" s="1"/>
    </row>
    <row r="2" spans="2:26">
      <c r="B2" s="67"/>
      <c r="C2" s="68"/>
      <c r="D2" s="68"/>
      <c r="E2" s="69"/>
      <c r="F2" s="70"/>
      <c r="G2" s="68"/>
      <c r="H2" s="68"/>
      <c r="I2" s="68"/>
      <c r="J2" s="68"/>
      <c r="K2" s="68"/>
      <c r="L2" s="68"/>
      <c r="M2" s="68"/>
      <c r="N2" s="68"/>
      <c r="O2" s="68"/>
      <c r="P2" s="68"/>
      <c r="Q2" s="68"/>
      <c r="R2" s="68"/>
      <c r="S2" s="68"/>
      <c r="T2" s="68"/>
      <c r="U2" s="68"/>
      <c r="V2" s="68"/>
      <c r="W2" s="68"/>
      <c r="X2" s="68"/>
      <c r="Y2" s="68"/>
      <c r="Z2" s="68"/>
    </row>
    <row r="3" spans="2:26">
      <c r="B3" s="71"/>
      <c r="C3" s="72"/>
      <c r="D3" s="72"/>
      <c r="E3" s="73"/>
      <c r="F3" s="74"/>
      <c r="G3" s="72"/>
      <c r="H3" s="72"/>
      <c r="I3" s="72" t="s">
        <v>17</v>
      </c>
      <c r="J3" s="72"/>
      <c r="K3" s="72"/>
      <c r="L3" s="72"/>
      <c r="M3" s="72"/>
      <c r="N3" s="72"/>
      <c r="O3" s="72"/>
      <c r="P3" s="72"/>
      <c r="Q3" s="72"/>
      <c r="R3" s="72"/>
      <c r="S3" s="72"/>
      <c r="T3" s="72"/>
      <c r="U3" s="72"/>
      <c r="V3" s="72"/>
      <c r="W3" s="72"/>
      <c r="X3" s="72"/>
      <c r="Y3" s="72"/>
      <c r="Z3" s="72"/>
    </row>
    <row r="4" spans="2:26">
      <c r="B4" s="75"/>
      <c r="C4" s="76"/>
      <c r="D4" s="76"/>
      <c r="E4" s="77"/>
      <c r="F4" s="78"/>
      <c r="G4" s="76"/>
      <c r="H4" s="76"/>
      <c r="I4" s="76"/>
      <c r="J4" s="76"/>
      <c r="K4" s="76"/>
      <c r="L4" s="76"/>
      <c r="M4" s="76"/>
      <c r="N4" s="76"/>
      <c r="O4" s="76"/>
      <c r="P4" s="76"/>
      <c r="Q4" s="76"/>
      <c r="R4" s="76"/>
      <c r="S4" s="76"/>
      <c r="T4" s="76"/>
      <c r="U4" s="76"/>
      <c r="V4" s="76"/>
      <c r="W4" s="76"/>
      <c r="X4" s="76"/>
      <c r="Y4" s="76"/>
      <c r="Z4" s="76"/>
    </row>
    <row r="5" spans="2:26">
      <c r="B5" s="5"/>
    </row>
    <row r="6" spans="2:26" ht="22.5" customHeight="1" thickBot="1">
      <c r="B6" s="9" t="s">
        <v>45</v>
      </c>
      <c r="C6" s="10"/>
      <c r="D6" s="10"/>
      <c r="E6" s="11"/>
      <c r="F6" s="12"/>
      <c r="G6" s="10"/>
      <c r="H6" s="10"/>
      <c r="I6" s="10"/>
      <c r="J6" s="10"/>
      <c r="K6" s="10"/>
      <c r="L6" s="10"/>
      <c r="M6" s="10"/>
      <c r="N6" s="10"/>
      <c r="O6" s="10"/>
      <c r="P6" s="10"/>
      <c r="Q6" s="10"/>
      <c r="R6" s="10"/>
      <c r="S6" s="10"/>
      <c r="T6" s="10"/>
      <c r="U6" s="10"/>
      <c r="V6" s="10"/>
      <c r="W6" s="10"/>
      <c r="X6" s="10"/>
      <c r="Y6" s="10"/>
      <c r="Z6" s="10"/>
    </row>
    <row r="7" spans="2:26">
      <c r="B7" s="13" t="s">
        <v>38</v>
      </c>
      <c r="C7" s="14" t="s">
        <v>35</v>
      </c>
      <c r="D7" s="15" t="s">
        <v>40</v>
      </c>
      <c r="E7" s="16" t="s">
        <v>39</v>
      </c>
      <c r="F7" s="17" t="s">
        <v>37</v>
      </c>
      <c r="G7" s="79"/>
      <c r="H7" s="80"/>
      <c r="I7" s="80"/>
      <c r="J7" s="80"/>
      <c r="K7" s="80"/>
      <c r="L7" s="80"/>
      <c r="M7" s="80"/>
      <c r="N7" s="80"/>
      <c r="O7" s="80"/>
      <c r="P7" s="80"/>
      <c r="Q7" s="80"/>
      <c r="R7" s="80"/>
      <c r="S7" s="80"/>
      <c r="T7" s="80"/>
      <c r="U7" s="80"/>
      <c r="V7" s="80"/>
      <c r="W7" s="80"/>
      <c r="X7" s="80"/>
      <c r="Y7" s="80"/>
      <c r="Z7" s="80"/>
    </row>
    <row r="8" spans="2:26" s="22" customFormat="1" ht="15" thickBot="1">
      <c r="B8" s="18"/>
      <c r="C8" s="19"/>
      <c r="D8" s="19"/>
      <c r="E8" s="20"/>
      <c r="F8" s="19"/>
      <c r="G8" s="21" t="s">
        <v>128</v>
      </c>
      <c r="H8" s="21" t="s">
        <v>129</v>
      </c>
      <c r="I8" s="21" t="s">
        <v>130</v>
      </c>
      <c r="J8" s="21" t="s">
        <v>131</v>
      </c>
      <c r="K8" s="21" t="s">
        <v>132</v>
      </c>
      <c r="L8" s="21" t="s">
        <v>133</v>
      </c>
      <c r="M8" s="21" t="s">
        <v>134</v>
      </c>
      <c r="N8" s="21" t="s">
        <v>135</v>
      </c>
      <c r="O8" s="21" t="s">
        <v>136</v>
      </c>
      <c r="P8" s="21" t="s">
        <v>137</v>
      </c>
      <c r="Q8" s="21" t="s">
        <v>138</v>
      </c>
      <c r="R8" s="21" t="s">
        <v>139</v>
      </c>
      <c r="S8" s="21" t="s">
        <v>140</v>
      </c>
      <c r="T8" s="21" t="s">
        <v>141</v>
      </c>
      <c r="U8" s="21" t="s">
        <v>142</v>
      </c>
      <c r="V8" s="21" t="s">
        <v>143</v>
      </c>
      <c r="W8" s="21" t="s">
        <v>144</v>
      </c>
      <c r="X8" s="21" t="s">
        <v>145</v>
      </c>
      <c r="Y8" s="21" t="s">
        <v>146</v>
      </c>
      <c r="Z8" s="21" t="s">
        <v>147</v>
      </c>
    </row>
    <row r="9" spans="2:26" s="22" customFormat="1">
      <c r="B9" s="23" t="s">
        <v>24</v>
      </c>
      <c r="C9" s="398" t="s">
        <v>23</v>
      </c>
      <c r="D9" s="399"/>
      <c r="E9" s="24"/>
      <c r="F9" s="25"/>
      <c r="G9" s="26"/>
      <c r="H9" s="27"/>
      <c r="I9" s="27"/>
      <c r="J9" s="27"/>
      <c r="K9" s="27"/>
      <c r="L9" s="27"/>
      <c r="M9" s="27"/>
      <c r="N9" s="27"/>
      <c r="O9" s="27"/>
      <c r="P9" s="27"/>
      <c r="Q9" s="27"/>
      <c r="R9" s="27"/>
      <c r="S9" s="27"/>
      <c r="T9" s="27"/>
      <c r="U9" s="27"/>
      <c r="V9" s="27"/>
      <c r="W9" s="27"/>
      <c r="X9" s="27"/>
      <c r="Y9" s="27"/>
      <c r="Z9" s="27"/>
    </row>
    <row r="10" spans="2:26" s="22" customFormat="1">
      <c r="B10" s="23" t="s">
        <v>25</v>
      </c>
      <c r="C10" s="28" t="s">
        <v>0</v>
      </c>
      <c r="D10" s="29" t="s">
        <v>250</v>
      </c>
      <c r="E10" s="30"/>
      <c r="F10" s="31"/>
      <c r="G10" s="32"/>
      <c r="H10" s="33"/>
      <c r="I10" s="33"/>
      <c r="J10" s="33"/>
      <c r="K10" s="33"/>
      <c r="L10" s="33"/>
      <c r="M10" s="33"/>
      <c r="N10" s="33"/>
      <c r="O10" s="33"/>
      <c r="P10" s="33"/>
      <c r="Q10" s="33"/>
      <c r="R10" s="33"/>
      <c r="S10" s="33"/>
      <c r="T10" s="33"/>
      <c r="U10" s="33"/>
      <c r="V10" s="33"/>
      <c r="W10" s="33"/>
      <c r="X10" s="33"/>
      <c r="Y10" s="33"/>
      <c r="Z10" s="33"/>
    </row>
    <row r="11" spans="2:26" s="22" customFormat="1">
      <c r="B11" s="23" t="s">
        <v>26</v>
      </c>
      <c r="C11" s="28" t="s">
        <v>0</v>
      </c>
      <c r="D11" s="29" t="s">
        <v>251</v>
      </c>
      <c r="E11" s="30"/>
      <c r="F11" s="31"/>
      <c r="G11" s="32"/>
      <c r="H11" s="33"/>
      <c r="I11" s="33"/>
      <c r="J11" s="33"/>
      <c r="K11" s="33"/>
      <c r="L11" s="33"/>
      <c r="M11" s="33"/>
      <c r="N11" s="33"/>
      <c r="O11" s="33"/>
      <c r="P11" s="33"/>
      <c r="Q11" s="33"/>
      <c r="R11" s="33"/>
      <c r="S11" s="33"/>
      <c r="T11" s="33"/>
      <c r="U11" s="33"/>
      <c r="V11" s="33"/>
      <c r="W11" s="33"/>
      <c r="X11" s="33"/>
      <c r="Y11" s="33"/>
      <c r="Z11" s="33"/>
    </row>
    <row r="12" spans="2:26" s="22" customFormat="1">
      <c r="B12" s="23" t="s">
        <v>27</v>
      </c>
      <c r="C12" s="28" t="s">
        <v>0</v>
      </c>
      <c r="D12" s="29" t="s">
        <v>252</v>
      </c>
      <c r="E12" s="30"/>
      <c r="F12" s="31"/>
      <c r="G12" s="32"/>
      <c r="H12" s="33"/>
      <c r="I12" s="33"/>
      <c r="J12" s="33"/>
      <c r="K12" s="33"/>
      <c r="L12" s="33"/>
      <c r="M12" s="33"/>
      <c r="N12" s="33"/>
      <c r="O12" s="33"/>
      <c r="P12" s="33"/>
      <c r="Q12" s="33"/>
      <c r="R12" s="33"/>
      <c r="S12" s="33"/>
      <c r="T12" s="33"/>
      <c r="U12" s="33"/>
      <c r="V12" s="33"/>
      <c r="W12" s="33"/>
      <c r="X12" s="33"/>
      <c r="Y12" s="33"/>
      <c r="Z12" s="33"/>
    </row>
    <row r="13" spans="2:26" s="22" customFormat="1">
      <c r="B13" s="23" t="s">
        <v>28</v>
      </c>
      <c r="C13" s="28" t="s">
        <v>0</v>
      </c>
      <c r="D13" s="29" t="s">
        <v>253</v>
      </c>
      <c r="E13" s="30"/>
      <c r="F13" s="31"/>
      <c r="G13" s="32"/>
      <c r="H13" s="33"/>
      <c r="I13" s="33"/>
      <c r="J13" s="33"/>
      <c r="K13" s="33"/>
      <c r="L13" s="33"/>
      <c r="M13" s="33"/>
      <c r="N13" s="33"/>
      <c r="O13" s="33"/>
      <c r="P13" s="33"/>
      <c r="Q13" s="33"/>
      <c r="R13" s="33"/>
      <c r="S13" s="33"/>
      <c r="T13" s="33"/>
      <c r="U13" s="33"/>
      <c r="V13" s="33"/>
      <c r="W13" s="33"/>
      <c r="X13" s="33"/>
      <c r="Y13" s="33"/>
      <c r="Z13" s="33"/>
    </row>
    <row r="14" spans="2:26" s="22" customFormat="1">
      <c r="B14" s="23" t="s">
        <v>1</v>
      </c>
      <c r="C14" s="28" t="s">
        <v>22</v>
      </c>
      <c r="D14" s="29" t="s">
        <v>254</v>
      </c>
      <c r="E14" s="30"/>
      <c r="F14" s="31"/>
      <c r="G14" s="32"/>
      <c r="H14" s="33"/>
      <c r="I14" s="33"/>
      <c r="J14" s="33"/>
      <c r="K14" s="33"/>
      <c r="L14" s="33"/>
      <c r="M14" s="33"/>
      <c r="N14" s="33"/>
      <c r="O14" s="33"/>
      <c r="P14" s="33"/>
      <c r="Q14" s="33"/>
      <c r="R14" s="33"/>
      <c r="S14" s="33"/>
      <c r="T14" s="33"/>
      <c r="U14" s="33"/>
      <c r="V14" s="33"/>
      <c r="W14" s="33"/>
      <c r="X14" s="33"/>
      <c r="Y14" s="33"/>
      <c r="Z14" s="33"/>
    </row>
    <row r="15" spans="2:26" s="22" customFormat="1">
      <c r="B15" s="23" t="s">
        <v>2</v>
      </c>
      <c r="C15" s="28" t="s">
        <v>22</v>
      </c>
      <c r="D15" s="30"/>
      <c r="E15" s="30"/>
      <c r="F15" s="28"/>
      <c r="G15" s="32"/>
      <c r="H15" s="33"/>
      <c r="I15" s="33"/>
      <c r="J15" s="33"/>
      <c r="K15" s="33"/>
      <c r="L15" s="33"/>
      <c r="M15" s="33"/>
      <c r="N15" s="33"/>
      <c r="O15" s="33"/>
      <c r="P15" s="33"/>
      <c r="Q15" s="33"/>
      <c r="R15" s="33"/>
      <c r="S15" s="33"/>
      <c r="T15" s="33"/>
      <c r="U15" s="33"/>
      <c r="V15" s="33"/>
      <c r="W15" s="33"/>
      <c r="X15" s="33"/>
      <c r="Y15" s="33"/>
      <c r="Z15" s="33"/>
    </row>
    <row r="16" spans="2:26" ht="5.25" customHeight="1">
      <c r="B16" s="34"/>
      <c r="C16" s="35"/>
      <c r="D16" s="36"/>
      <c r="E16" s="24"/>
      <c r="F16" s="25"/>
      <c r="G16" s="37"/>
      <c r="H16" s="38"/>
      <c r="I16" s="38"/>
      <c r="J16" s="38"/>
      <c r="K16" s="38"/>
      <c r="L16" s="38"/>
      <c r="M16" s="38"/>
      <c r="N16" s="38"/>
      <c r="O16" s="38"/>
      <c r="P16" s="38"/>
      <c r="Q16" s="38"/>
      <c r="R16" s="38"/>
      <c r="S16" s="38"/>
      <c r="T16" s="38"/>
      <c r="U16" s="38"/>
      <c r="V16" s="38"/>
      <c r="W16" s="38"/>
      <c r="X16" s="38"/>
      <c r="Y16" s="38"/>
      <c r="Z16" s="38"/>
    </row>
    <row r="17" spans="2:26">
      <c r="B17" s="39" t="s">
        <v>70</v>
      </c>
      <c r="C17" s="398" t="s">
        <v>71</v>
      </c>
      <c r="D17" s="399"/>
      <c r="E17" s="24"/>
      <c r="F17" s="25"/>
      <c r="G17" s="301"/>
      <c r="H17" s="302"/>
      <c r="I17" s="302"/>
      <c r="J17" s="302"/>
      <c r="K17" s="41"/>
      <c r="L17" s="41"/>
      <c r="M17" s="41"/>
      <c r="N17" s="41"/>
      <c r="O17" s="41"/>
      <c r="P17" s="41"/>
      <c r="Q17" s="41"/>
      <c r="R17" s="41"/>
      <c r="S17" s="41"/>
      <c r="T17" s="41"/>
      <c r="U17" s="41"/>
      <c r="V17" s="41"/>
      <c r="W17" s="41"/>
      <c r="X17" s="41"/>
      <c r="Y17" s="41"/>
      <c r="Z17" s="41"/>
    </row>
    <row r="18" spans="2:26">
      <c r="B18" s="34" t="s">
        <v>63</v>
      </c>
      <c r="C18" s="35" t="s">
        <v>30</v>
      </c>
      <c r="D18" s="42" t="s">
        <v>61</v>
      </c>
      <c r="E18" s="43"/>
      <c r="F18" s="44"/>
      <c r="G18" s="299"/>
      <c r="H18" s="45"/>
      <c r="I18" s="45"/>
      <c r="J18" s="45"/>
      <c r="K18" s="45"/>
      <c r="L18" s="45"/>
      <c r="M18" s="45"/>
      <c r="N18" s="45"/>
      <c r="O18" s="45"/>
      <c r="P18" s="45"/>
      <c r="Q18" s="45"/>
      <c r="R18" s="45"/>
      <c r="S18" s="45"/>
      <c r="T18" s="45"/>
      <c r="U18" s="45"/>
      <c r="V18" s="45"/>
      <c r="W18" s="45"/>
      <c r="X18" s="45"/>
      <c r="Y18" s="45"/>
      <c r="Z18" s="45"/>
    </row>
    <row r="19" spans="2:26">
      <c r="B19" s="34" t="s">
        <v>64</v>
      </c>
      <c r="C19" s="35" t="s">
        <v>30</v>
      </c>
      <c r="D19" s="42" t="s">
        <v>9</v>
      </c>
      <c r="E19" s="43"/>
      <c r="F19" s="44"/>
      <c r="G19" s="48"/>
      <c r="H19" s="299"/>
      <c r="I19" s="45"/>
      <c r="J19" s="45"/>
      <c r="K19" s="45"/>
      <c r="L19" s="45"/>
      <c r="M19" s="45"/>
      <c r="N19" s="45"/>
      <c r="O19" s="45"/>
      <c r="P19" s="45"/>
      <c r="Q19" s="45"/>
      <c r="R19" s="45"/>
      <c r="S19" s="45"/>
      <c r="T19" s="45"/>
      <c r="U19" s="45"/>
      <c r="V19" s="45"/>
      <c r="W19" s="45"/>
      <c r="X19" s="45"/>
      <c r="Y19" s="45"/>
      <c r="Z19" s="45"/>
    </row>
    <row r="20" spans="2:26">
      <c r="B20" s="34" t="s">
        <v>65</v>
      </c>
      <c r="C20" s="35" t="s">
        <v>30</v>
      </c>
      <c r="D20" s="42" t="s">
        <v>325</v>
      </c>
      <c r="E20" s="42"/>
      <c r="F20" s="44"/>
      <c r="G20" s="48"/>
      <c r="H20" s="299"/>
      <c r="I20" s="45"/>
      <c r="J20" s="45"/>
      <c r="K20" s="45"/>
      <c r="L20" s="45"/>
      <c r="M20" s="45"/>
      <c r="N20" s="45"/>
      <c r="O20" s="45"/>
      <c r="P20" s="45"/>
      <c r="Q20" s="45"/>
      <c r="R20" s="45"/>
      <c r="S20" s="45"/>
      <c r="T20" s="45"/>
      <c r="U20" s="45"/>
      <c r="V20" s="45"/>
      <c r="W20" s="45"/>
      <c r="X20" s="45"/>
      <c r="Y20" s="45"/>
      <c r="Z20" s="45"/>
    </row>
    <row r="21" spans="2:26">
      <c r="B21" s="34" t="s">
        <v>66</v>
      </c>
      <c r="C21" s="35" t="s">
        <v>30</v>
      </c>
      <c r="D21" s="42" t="s">
        <v>60</v>
      </c>
      <c r="E21" s="43"/>
      <c r="F21" s="44"/>
      <c r="G21" s="48"/>
      <c r="H21" s="299"/>
      <c r="I21" s="45"/>
      <c r="J21" s="45"/>
      <c r="K21" s="45"/>
      <c r="L21" s="45"/>
      <c r="M21" s="45"/>
      <c r="N21" s="45"/>
      <c r="O21" s="45"/>
      <c r="P21" s="45"/>
      <c r="Q21" s="45"/>
      <c r="R21" s="45"/>
      <c r="S21" s="45"/>
      <c r="T21" s="45"/>
      <c r="U21" s="45"/>
      <c r="V21" s="45"/>
      <c r="W21" s="45"/>
      <c r="X21" s="45"/>
      <c r="Y21" s="45"/>
      <c r="Z21" s="45"/>
    </row>
    <row r="22" spans="2:26">
      <c r="B22" s="34" t="s">
        <v>67</v>
      </c>
      <c r="C22" s="35" t="s">
        <v>30</v>
      </c>
      <c r="D22" s="42" t="s">
        <v>62</v>
      </c>
      <c r="E22" s="43"/>
      <c r="F22" s="44"/>
      <c r="G22" s="48"/>
      <c r="H22" s="45"/>
      <c r="I22" s="299"/>
      <c r="J22" s="45"/>
      <c r="K22" s="45"/>
      <c r="L22" s="45"/>
      <c r="M22" s="45"/>
      <c r="N22" s="45"/>
      <c r="O22" s="45"/>
      <c r="P22" s="45"/>
      <c r="Q22" s="45"/>
      <c r="R22" s="45"/>
      <c r="S22" s="45"/>
      <c r="T22" s="45"/>
      <c r="U22" s="45"/>
      <c r="V22" s="45"/>
      <c r="W22" s="45"/>
      <c r="X22" s="45"/>
      <c r="Y22" s="45"/>
      <c r="Z22" s="45"/>
    </row>
    <row r="23" spans="2:26">
      <c r="B23" s="34" t="s">
        <v>68</v>
      </c>
      <c r="C23" s="35" t="s">
        <v>30</v>
      </c>
      <c r="D23" s="42" t="s">
        <v>10</v>
      </c>
      <c r="E23" s="43"/>
      <c r="F23" s="44"/>
      <c r="G23" s="47"/>
      <c r="H23" s="46"/>
      <c r="I23" s="299"/>
      <c r="J23" s="299"/>
      <c r="K23" s="46"/>
      <c r="L23" s="46"/>
      <c r="M23" s="46"/>
      <c r="N23" s="46"/>
      <c r="O23" s="46"/>
      <c r="P23" s="46"/>
      <c r="Q23" s="46"/>
      <c r="R23" s="46"/>
      <c r="S23" s="46"/>
      <c r="T23" s="46"/>
      <c r="U23" s="46"/>
      <c r="V23" s="46"/>
      <c r="W23" s="46"/>
      <c r="X23" s="46"/>
      <c r="Y23" s="46"/>
      <c r="Z23" s="46"/>
    </row>
    <row r="24" spans="2:26">
      <c r="B24" s="34" t="s">
        <v>69</v>
      </c>
      <c r="C24" s="35" t="s">
        <v>30</v>
      </c>
      <c r="D24" s="42"/>
      <c r="E24" s="43"/>
      <c r="F24" s="44"/>
      <c r="G24" s="47"/>
      <c r="H24" s="46"/>
      <c r="I24" s="46"/>
      <c r="J24" s="46"/>
      <c r="K24" s="46"/>
      <c r="L24" s="46"/>
      <c r="M24" s="46"/>
      <c r="N24" s="46"/>
      <c r="O24" s="46"/>
      <c r="P24" s="46"/>
      <c r="Q24" s="46"/>
      <c r="R24" s="46"/>
      <c r="S24" s="46"/>
      <c r="T24" s="46"/>
      <c r="U24" s="46"/>
      <c r="V24" s="46"/>
      <c r="W24" s="46"/>
      <c r="X24" s="46"/>
      <c r="Y24" s="46"/>
      <c r="Z24" s="46"/>
    </row>
    <row r="25" spans="2:26">
      <c r="B25" s="60" t="s">
        <v>257</v>
      </c>
      <c r="C25" s="61" t="s">
        <v>30</v>
      </c>
      <c r="D25" s="62" t="s">
        <v>46</v>
      </c>
      <c r="E25" s="63"/>
      <c r="F25" s="64"/>
      <c r="G25" s="65"/>
      <c r="H25" s="66"/>
      <c r="I25" s="66"/>
      <c r="J25" s="299"/>
      <c r="K25" s="66"/>
      <c r="L25" s="66"/>
      <c r="M25" s="66"/>
      <c r="N25" s="66"/>
      <c r="O25" s="66"/>
      <c r="P25" s="66"/>
      <c r="Q25" s="66"/>
      <c r="R25" s="66"/>
      <c r="S25" s="66"/>
      <c r="T25" s="66"/>
      <c r="U25" s="66"/>
      <c r="V25" s="66"/>
      <c r="W25" s="66"/>
      <c r="X25" s="66"/>
      <c r="Y25" s="66"/>
      <c r="Z25" s="66"/>
    </row>
    <row r="26" spans="2:26" ht="5.25" customHeight="1">
      <c r="B26" s="34"/>
      <c r="C26" s="35"/>
      <c r="D26" s="36"/>
      <c r="E26" s="24"/>
      <c r="F26" s="25"/>
      <c r="G26" s="37"/>
      <c r="H26" s="38"/>
      <c r="I26" s="38"/>
      <c r="J26" s="38"/>
      <c r="K26" s="38"/>
      <c r="L26" s="38"/>
      <c r="M26" s="38"/>
      <c r="N26" s="38"/>
      <c r="O26" s="38"/>
      <c r="P26" s="38"/>
      <c r="Q26" s="38"/>
      <c r="R26" s="38"/>
      <c r="S26" s="38"/>
      <c r="T26" s="38"/>
      <c r="U26" s="38"/>
      <c r="V26" s="38"/>
      <c r="W26" s="38"/>
      <c r="X26" s="38"/>
      <c r="Y26" s="38"/>
      <c r="Z26" s="38"/>
    </row>
    <row r="27" spans="2:26">
      <c r="B27" s="39" t="s">
        <v>72</v>
      </c>
      <c r="C27" s="398" t="s">
        <v>73</v>
      </c>
      <c r="D27" s="399"/>
      <c r="E27" s="24"/>
      <c r="F27" s="25"/>
      <c r="G27" s="40"/>
      <c r="H27" s="41"/>
      <c r="I27" s="41"/>
      <c r="J27" s="41"/>
      <c r="K27" s="301"/>
      <c r="L27" s="301"/>
      <c r="M27" s="301"/>
      <c r="N27" s="301"/>
      <c r="O27" s="301"/>
      <c r="P27" s="41"/>
      <c r="Q27" s="41"/>
      <c r="R27" s="41"/>
      <c r="S27" s="41"/>
      <c r="T27" s="41"/>
      <c r="U27" s="41"/>
      <c r="V27" s="41"/>
      <c r="W27" s="41"/>
      <c r="X27" s="41"/>
      <c r="Y27" s="41"/>
      <c r="Z27" s="41"/>
    </row>
    <row r="28" spans="2:26">
      <c r="B28" s="34" t="s">
        <v>74</v>
      </c>
      <c r="C28" s="35" t="s">
        <v>31</v>
      </c>
      <c r="D28" s="42" t="s">
        <v>20</v>
      </c>
      <c r="E28" s="43"/>
      <c r="F28" s="44"/>
      <c r="G28" s="47"/>
      <c r="H28" s="46"/>
      <c r="I28" s="46"/>
      <c r="J28" s="46"/>
      <c r="K28" s="299"/>
      <c r="L28" s="46"/>
      <c r="M28" s="46"/>
      <c r="N28" s="46"/>
      <c r="O28" s="46"/>
      <c r="P28" s="46"/>
      <c r="Q28" s="46"/>
      <c r="R28" s="46"/>
      <c r="S28" s="46"/>
      <c r="T28" s="46"/>
      <c r="U28" s="46"/>
      <c r="V28" s="46"/>
      <c r="W28" s="46"/>
      <c r="X28" s="46"/>
      <c r="Y28" s="46"/>
      <c r="Z28" s="46"/>
    </row>
    <row r="29" spans="2:26">
      <c r="B29" s="34" t="s">
        <v>75</v>
      </c>
      <c r="C29" s="35" t="s">
        <v>31</v>
      </c>
      <c r="D29" s="42" t="s">
        <v>103</v>
      </c>
      <c r="E29" s="43"/>
      <c r="F29" s="44"/>
      <c r="G29" s="47"/>
      <c r="H29" s="46"/>
      <c r="I29" s="46"/>
      <c r="J29" s="46"/>
      <c r="K29" s="300" t="s">
        <v>326</v>
      </c>
      <c r="L29" s="46"/>
      <c r="M29" s="46"/>
      <c r="N29" s="46"/>
      <c r="O29" s="46"/>
      <c r="P29" s="46"/>
      <c r="Q29" s="46"/>
      <c r="R29" s="46"/>
      <c r="S29" s="46"/>
      <c r="T29" s="46"/>
      <c r="U29" s="46"/>
      <c r="V29" s="46"/>
      <c r="W29" s="46"/>
      <c r="X29" s="46"/>
      <c r="Y29" s="46"/>
      <c r="Z29" s="46"/>
    </row>
    <row r="30" spans="2:26">
      <c r="B30" s="34" t="s">
        <v>76</v>
      </c>
      <c r="C30" s="35" t="s">
        <v>19</v>
      </c>
      <c r="D30" s="42" t="s">
        <v>18</v>
      </c>
      <c r="E30" s="43"/>
      <c r="F30" s="44"/>
      <c r="G30" s="47"/>
      <c r="H30" s="46"/>
      <c r="I30" s="46"/>
      <c r="J30" s="46"/>
      <c r="K30" s="299"/>
      <c r="L30" s="46"/>
      <c r="M30" s="46"/>
      <c r="N30" s="46"/>
      <c r="O30" s="46"/>
      <c r="P30" s="46"/>
      <c r="Q30" s="46"/>
      <c r="R30" s="46"/>
      <c r="S30" s="46"/>
      <c r="T30" s="46"/>
      <c r="U30" s="46"/>
      <c r="V30" s="46"/>
      <c r="W30" s="46"/>
      <c r="X30" s="46"/>
      <c r="Y30" s="46"/>
      <c r="Z30" s="46"/>
    </row>
    <row r="31" spans="2:26">
      <c r="B31" s="34" t="s">
        <v>77</v>
      </c>
      <c r="C31" s="35" t="s">
        <v>19</v>
      </c>
      <c r="D31" s="42" t="s">
        <v>21</v>
      </c>
      <c r="E31" s="43"/>
      <c r="F31" s="44"/>
      <c r="G31" s="47"/>
      <c r="H31" s="46"/>
      <c r="I31" s="46"/>
      <c r="J31" s="46"/>
      <c r="K31" s="299"/>
      <c r="L31" s="46"/>
      <c r="M31" s="46"/>
      <c r="N31" s="46"/>
      <c r="O31" s="46"/>
      <c r="P31" s="46"/>
      <c r="Q31" s="46"/>
      <c r="R31" s="46"/>
      <c r="S31" s="46"/>
      <c r="T31" s="46"/>
      <c r="U31" s="46"/>
      <c r="V31" s="46"/>
      <c r="W31" s="46"/>
      <c r="X31" s="46"/>
      <c r="Y31" s="46"/>
      <c r="Z31" s="46"/>
    </row>
    <row r="32" spans="2:26">
      <c r="B32" s="34" t="s">
        <v>78</v>
      </c>
      <c r="C32" s="35" t="s">
        <v>31</v>
      </c>
      <c r="D32" s="42" t="s">
        <v>7</v>
      </c>
      <c r="E32" s="43"/>
      <c r="F32" s="44"/>
      <c r="G32" s="47"/>
      <c r="H32" s="46"/>
      <c r="I32" s="46"/>
      <c r="J32" s="46"/>
      <c r="K32" s="299"/>
      <c r="L32" s="46"/>
      <c r="M32" s="46"/>
      <c r="N32" s="46"/>
      <c r="O32" s="46"/>
      <c r="P32" s="46"/>
      <c r="Q32" s="46"/>
      <c r="R32" s="46"/>
      <c r="S32" s="46"/>
      <c r="T32" s="46"/>
      <c r="U32" s="46"/>
      <c r="V32" s="46"/>
      <c r="W32" s="46"/>
      <c r="X32" s="46"/>
      <c r="Y32" s="46"/>
      <c r="Z32" s="46"/>
    </row>
    <row r="33" spans="2:26">
      <c r="B33" s="34" t="s">
        <v>79</v>
      </c>
      <c r="C33" s="35" t="s">
        <v>31</v>
      </c>
      <c r="D33" s="42" t="s">
        <v>83</v>
      </c>
      <c r="E33" s="43"/>
      <c r="F33" s="44"/>
      <c r="G33" s="47"/>
      <c r="H33" s="46"/>
      <c r="I33" s="46"/>
      <c r="J33" s="46"/>
      <c r="K33" s="299"/>
      <c r="L33" s="299"/>
      <c r="M33" s="46"/>
      <c r="N33" s="46"/>
      <c r="O33" s="46"/>
      <c r="P33" s="46"/>
      <c r="Q33" s="46"/>
      <c r="R33" s="46"/>
      <c r="S33" s="46"/>
      <c r="T33" s="46"/>
      <c r="U33" s="46"/>
      <c r="V33" s="46"/>
      <c r="W33" s="46"/>
      <c r="X33" s="46"/>
      <c r="Y33" s="46"/>
      <c r="Z33" s="46"/>
    </row>
    <row r="34" spans="2:26">
      <c r="B34" s="34" t="s">
        <v>80</v>
      </c>
      <c r="C34" s="35" t="s">
        <v>31</v>
      </c>
      <c r="D34" s="42" t="s">
        <v>8</v>
      </c>
      <c r="E34" s="43"/>
      <c r="F34" s="44"/>
      <c r="G34" s="47"/>
      <c r="H34" s="46"/>
      <c r="I34" s="46"/>
      <c r="J34" s="46"/>
      <c r="K34" s="46"/>
      <c r="L34" s="299"/>
      <c r="M34" s="299"/>
      <c r="N34" s="299"/>
      <c r="O34" s="299"/>
      <c r="P34" s="46"/>
      <c r="Q34" s="46"/>
      <c r="R34" s="46"/>
      <c r="S34" s="46"/>
      <c r="T34" s="46"/>
      <c r="U34" s="46"/>
      <c r="V34" s="46"/>
      <c r="W34" s="46"/>
      <c r="X34" s="46"/>
      <c r="Y34" s="46"/>
      <c r="Z34" s="46"/>
    </row>
    <row r="35" spans="2:26">
      <c r="B35" s="34" t="s">
        <v>81</v>
      </c>
      <c r="C35" s="35" t="s">
        <v>31</v>
      </c>
      <c r="D35" s="42" t="s">
        <v>127</v>
      </c>
      <c r="E35" s="43"/>
      <c r="F35" s="44"/>
      <c r="G35" s="47"/>
      <c r="H35" s="46"/>
      <c r="I35" s="46"/>
      <c r="J35" s="46"/>
      <c r="K35" s="46"/>
      <c r="L35" s="46"/>
      <c r="M35" s="46"/>
      <c r="N35" s="46"/>
      <c r="O35" s="299"/>
      <c r="P35" s="46"/>
      <c r="Q35" s="46"/>
      <c r="R35" s="46"/>
      <c r="S35" s="46"/>
      <c r="T35" s="46"/>
      <c r="U35" s="46"/>
      <c r="V35" s="46"/>
      <c r="W35" s="46"/>
      <c r="X35" s="46"/>
      <c r="Y35" s="46"/>
      <c r="Z35" s="46"/>
    </row>
    <row r="36" spans="2:26">
      <c r="B36" s="34" t="s">
        <v>82</v>
      </c>
      <c r="C36" s="35" t="s">
        <v>31</v>
      </c>
      <c r="D36" s="42" t="s">
        <v>6</v>
      </c>
      <c r="E36" s="43"/>
      <c r="F36" s="44"/>
      <c r="G36" s="47"/>
      <c r="H36" s="46"/>
      <c r="I36" s="46"/>
      <c r="J36" s="46"/>
      <c r="K36" s="46"/>
      <c r="L36" s="46"/>
      <c r="M36" s="46"/>
      <c r="N36" s="46"/>
      <c r="O36" s="299"/>
      <c r="P36" s="46"/>
      <c r="Q36" s="46"/>
      <c r="R36" s="46"/>
      <c r="S36" s="46"/>
      <c r="T36" s="46"/>
      <c r="U36" s="46"/>
      <c r="V36" s="46"/>
      <c r="W36" s="46"/>
      <c r="X36" s="46"/>
      <c r="Y36" s="46"/>
      <c r="Z36" s="46"/>
    </row>
    <row r="37" spans="2:26">
      <c r="B37" s="34"/>
      <c r="C37" s="35"/>
      <c r="D37" s="42"/>
      <c r="E37" s="43"/>
      <c r="F37" s="44"/>
      <c r="G37" s="47"/>
      <c r="H37" s="46"/>
      <c r="I37" s="46"/>
      <c r="J37" s="46"/>
      <c r="K37" s="46"/>
      <c r="L37" s="46"/>
      <c r="M37" s="46"/>
      <c r="N37" s="46"/>
      <c r="O37" s="46"/>
      <c r="P37" s="46"/>
      <c r="Q37" s="46"/>
      <c r="R37" s="46"/>
      <c r="S37" s="46"/>
      <c r="T37" s="46"/>
      <c r="U37" s="46"/>
      <c r="V37" s="46"/>
      <c r="W37" s="46"/>
      <c r="X37" s="46"/>
      <c r="Y37" s="46"/>
      <c r="Z37" s="46"/>
    </row>
    <row r="38" spans="2:26">
      <c r="B38" s="60" t="s">
        <v>258</v>
      </c>
      <c r="C38" s="61" t="s">
        <v>31</v>
      </c>
      <c r="D38" s="62" t="s">
        <v>47</v>
      </c>
      <c r="E38" s="63"/>
      <c r="F38" s="64"/>
      <c r="G38" s="65"/>
      <c r="H38" s="66"/>
      <c r="I38" s="66"/>
      <c r="J38" s="66"/>
      <c r="K38" s="66"/>
      <c r="L38" s="66"/>
      <c r="M38" s="66"/>
      <c r="N38" s="66"/>
      <c r="O38" s="299"/>
      <c r="P38" s="66"/>
      <c r="Q38" s="66"/>
      <c r="R38" s="66"/>
      <c r="S38" s="66"/>
      <c r="T38" s="66"/>
      <c r="U38" s="66"/>
      <c r="V38" s="66"/>
      <c r="W38" s="66"/>
      <c r="X38" s="66"/>
      <c r="Y38" s="66"/>
      <c r="Z38" s="66"/>
    </row>
    <row r="39" spans="2:26" ht="5.25" customHeight="1">
      <c r="B39" s="34"/>
      <c r="C39" s="35"/>
      <c r="D39" s="36"/>
      <c r="E39" s="24"/>
      <c r="F39" s="25"/>
      <c r="G39" s="37"/>
      <c r="H39" s="38"/>
      <c r="I39" s="38"/>
      <c r="J39" s="38"/>
      <c r="K39" s="38"/>
      <c r="L39" s="38"/>
      <c r="M39" s="38"/>
      <c r="N39" s="38"/>
      <c r="O39" s="38"/>
      <c r="P39" s="38"/>
      <c r="Q39" s="38"/>
      <c r="R39" s="38"/>
      <c r="S39" s="38"/>
      <c r="T39" s="38"/>
      <c r="U39" s="38"/>
      <c r="V39" s="38"/>
      <c r="W39" s="38"/>
      <c r="X39" s="38"/>
      <c r="Y39" s="38"/>
      <c r="Z39" s="38"/>
    </row>
    <row r="40" spans="2:26">
      <c r="B40" s="39" t="s">
        <v>84</v>
      </c>
      <c r="C40" s="398" t="s">
        <v>95</v>
      </c>
      <c r="D40" s="399"/>
      <c r="E40" s="24"/>
      <c r="F40" s="25"/>
      <c r="G40" s="40"/>
      <c r="H40" s="41"/>
      <c r="I40" s="41"/>
      <c r="J40" s="41"/>
      <c r="K40" s="41"/>
      <c r="L40" s="41"/>
      <c r="M40" s="41"/>
      <c r="N40" s="41"/>
      <c r="O40" s="41"/>
      <c r="P40" s="301"/>
      <c r="Q40" s="301"/>
      <c r="R40" s="301"/>
      <c r="S40" s="301"/>
      <c r="T40" s="41"/>
      <c r="U40" s="41"/>
      <c r="V40" s="41"/>
      <c r="W40" s="41"/>
      <c r="X40" s="41"/>
      <c r="Y40" s="41"/>
      <c r="Z40" s="41"/>
    </row>
    <row r="41" spans="2:26">
      <c r="B41" s="34" t="s">
        <v>85</v>
      </c>
      <c r="C41" s="35" t="s">
        <v>32</v>
      </c>
      <c r="D41" s="6" t="s">
        <v>123</v>
      </c>
      <c r="E41" s="43"/>
      <c r="F41" s="44"/>
      <c r="G41" s="47"/>
      <c r="H41" s="46"/>
      <c r="I41" s="46"/>
      <c r="J41" s="46"/>
      <c r="K41" s="46"/>
      <c r="L41" s="46"/>
      <c r="M41" s="46"/>
      <c r="N41" s="46"/>
      <c r="O41" s="46"/>
      <c r="P41" s="299"/>
      <c r="Q41" s="46"/>
      <c r="R41" s="46"/>
      <c r="S41" s="46"/>
      <c r="T41" s="46"/>
      <c r="U41" s="46"/>
      <c r="V41" s="46"/>
      <c r="W41" s="46"/>
      <c r="X41" s="46"/>
      <c r="Y41" s="46"/>
      <c r="Z41" s="46"/>
    </row>
    <row r="42" spans="2:26">
      <c r="B42" s="34" t="s">
        <v>86</v>
      </c>
      <c r="C42" s="35" t="s">
        <v>32</v>
      </c>
      <c r="D42" s="42" t="s">
        <v>124</v>
      </c>
      <c r="E42" s="43"/>
      <c r="F42" s="44"/>
      <c r="G42" s="47"/>
      <c r="H42" s="46"/>
      <c r="I42" s="46"/>
      <c r="J42" s="46"/>
      <c r="K42" s="46"/>
      <c r="L42" s="46"/>
      <c r="M42" s="46"/>
      <c r="N42" s="46"/>
      <c r="O42" s="46"/>
      <c r="P42" s="299"/>
      <c r="Q42" s="46"/>
      <c r="R42" s="46"/>
      <c r="S42" s="46"/>
      <c r="T42" s="46"/>
      <c r="U42" s="46"/>
      <c r="V42" s="46"/>
      <c r="W42" s="46"/>
      <c r="X42" s="46"/>
      <c r="Y42" s="46"/>
      <c r="Z42" s="46"/>
    </row>
    <row r="43" spans="2:26">
      <c r="B43" s="34" t="s">
        <v>87</v>
      </c>
      <c r="C43" s="35" t="s">
        <v>3</v>
      </c>
      <c r="D43" s="42" t="s">
        <v>4</v>
      </c>
      <c r="E43" s="43"/>
      <c r="F43" s="44"/>
      <c r="G43" s="47"/>
      <c r="H43" s="46"/>
      <c r="I43" s="46"/>
      <c r="J43" s="46"/>
      <c r="K43" s="46"/>
      <c r="L43" s="46"/>
      <c r="M43" s="46"/>
      <c r="N43" s="46"/>
      <c r="O43" s="46"/>
      <c r="P43" s="299"/>
      <c r="Q43" s="299"/>
      <c r="R43" s="299"/>
      <c r="S43" s="46"/>
      <c r="T43" s="46"/>
      <c r="U43" s="46"/>
      <c r="V43" s="46"/>
      <c r="W43" s="46"/>
      <c r="X43" s="46"/>
      <c r="Y43" s="46"/>
      <c r="Z43" s="46"/>
    </row>
    <row r="44" spans="2:26">
      <c r="B44" s="34" t="s">
        <v>88</v>
      </c>
      <c r="C44" s="35" t="s">
        <v>32</v>
      </c>
      <c r="D44" s="42" t="s">
        <v>125</v>
      </c>
      <c r="E44" s="43"/>
      <c r="F44" s="44"/>
      <c r="G44" s="47"/>
      <c r="H44" s="46"/>
      <c r="I44" s="46"/>
      <c r="J44" s="46"/>
      <c r="K44" s="46"/>
      <c r="L44" s="46"/>
      <c r="M44" s="46"/>
      <c r="N44" s="46"/>
      <c r="O44" s="46"/>
      <c r="P44" s="46"/>
      <c r="Q44" s="46"/>
      <c r="R44" s="299"/>
      <c r="S44" s="46"/>
      <c r="T44" s="46"/>
      <c r="U44" s="46"/>
      <c r="V44" s="46"/>
      <c r="W44" s="46"/>
      <c r="X44" s="46"/>
      <c r="Y44" s="46"/>
      <c r="Z44" s="46"/>
    </row>
    <row r="45" spans="2:26">
      <c r="B45" s="34" t="s">
        <v>89</v>
      </c>
      <c r="C45" s="35" t="s">
        <v>32</v>
      </c>
      <c r="D45" s="42" t="s">
        <v>122</v>
      </c>
      <c r="E45" s="43"/>
      <c r="F45" s="44"/>
      <c r="G45" s="47"/>
      <c r="H45" s="46"/>
      <c r="I45" s="46"/>
      <c r="J45" s="46"/>
      <c r="K45" s="46"/>
      <c r="L45" s="46"/>
      <c r="M45" s="46"/>
      <c r="N45" s="46"/>
      <c r="O45" s="46"/>
      <c r="P45" s="46"/>
      <c r="Q45" s="46"/>
      <c r="R45" s="300" t="s">
        <v>326</v>
      </c>
      <c r="S45" s="46"/>
      <c r="T45" s="46"/>
      <c r="U45" s="46"/>
      <c r="V45" s="46"/>
      <c r="W45" s="46"/>
      <c r="X45" s="46"/>
      <c r="Y45" s="46"/>
      <c r="Z45" s="46"/>
    </row>
    <row r="46" spans="2:26">
      <c r="B46" s="34" t="s">
        <v>90</v>
      </c>
      <c r="C46" s="35" t="s">
        <v>32</v>
      </c>
      <c r="D46" s="42" t="s">
        <v>121</v>
      </c>
      <c r="E46" s="43"/>
      <c r="F46" s="44"/>
      <c r="G46" s="47"/>
      <c r="H46" s="46"/>
      <c r="I46" s="46"/>
      <c r="J46" s="46"/>
      <c r="K46" s="46"/>
      <c r="L46" s="46"/>
      <c r="M46" s="46"/>
      <c r="N46" s="46"/>
      <c r="O46" s="46"/>
      <c r="P46" s="46"/>
      <c r="Q46" s="299"/>
      <c r="R46" s="299"/>
      <c r="S46" s="46"/>
      <c r="T46" s="46"/>
      <c r="U46" s="46"/>
      <c r="V46" s="46"/>
      <c r="W46" s="46"/>
      <c r="X46" s="46"/>
      <c r="Y46" s="46"/>
      <c r="Z46" s="46"/>
    </row>
    <row r="47" spans="2:26">
      <c r="B47" s="34" t="s">
        <v>91</v>
      </c>
      <c r="C47" s="35" t="s">
        <v>32</v>
      </c>
      <c r="D47" s="42" t="s">
        <v>120</v>
      </c>
      <c r="E47" s="43"/>
      <c r="F47" s="44"/>
      <c r="G47" s="47"/>
      <c r="H47" s="46"/>
      <c r="I47" s="46"/>
      <c r="J47" s="46"/>
      <c r="K47" s="46"/>
      <c r="L47" s="46"/>
      <c r="M47" s="46"/>
      <c r="N47" s="46"/>
      <c r="O47" s="46"/>
      <c r="P47" s="46"/>
      <c r="Q47" s="46"/>
      <c r="R47" s="300" t="s">
        <v>326</v>
      </c>
      <c r="S47" s="46"/>
      <c r="T47" s="46"/>
      <c r="U47" s="46"/>
      <c r="V47" s="46"/>
      <c r="W47" s="46"/>
      <c r="X47" s="46"/>
      <c r="Y47" s="46"/>
      <c r="Z47" s="46"/>
    </row>
    <row r="48" spans="2:26">
      <c r="B48" s="34" t="s">
        <v>92</v>
      </c>
      <c r="C48" s="35" t="s">
        <v>32</v>
      </c>
      <c r="D48" s="42" t="s">
        <v>126</v>
      </c>
      <c r="E48" s="43"/>
      <c r="F48" s="44"/>
      <c r="G48" s="47"/>
      <c r="H48" s="46"/>
      <c r="I48" s="46"/>
      <c r="J48" s="46"/>
      <c r="K48" s="46"/>
      <c r="L48" s="46"/>
      <c r="M48" s="46"/>
      <c r="N48" s="46"/>
      <c r="O48" s="46"/>
      <c r="P48" s="46"/>
      <c r="Q48" s="46"/>
      <c r="R48" s="299"/>
      <c r="S48" s="299"/>
      <c r="T48" s="46"/>
      <c r="U48" s="46"/>
      <c r="V48" s="46"/>
      <c r="W48" s="46"/>
      <c r="X48" s="46"/>
      <c r="Y48" s="46"/>
      <c r="Z48" s="46"/>
    </row>
    <row r="49" spans="2:26">
      <c r="B49" s="34" t="s">
        <v>93</v>
      </c>
      <c r="C49" s="35" t="s">
        <v>32</v>
      </c>
      <c r="D49" s="42"/>
      <c r="E49" s="43"/>
      <c r="F49" s="44"/>
      <c r="G49" s="47"/>
      <c r="H49" s="46"/>
      <c r="I49" s="46"/>
      <c r="J49" s="46"/>
      <c r="K49" s="46"/>
      <c r="L49" s="46"/>
      <c r="M49" s="46"/>
      <c r="N49" s="46"/>
      <c r="O49" s="46"/>
      <c r="P49" s="46"/>
      <c r="Q49" s="46"/>
      <c r="R49" s="46"/>
      <c r="S49" s="46"/>
      <c r="T49" s="46"/>
      <c r="U49" s="46"/>
      <c r="V49" s="46"/>
      <c r="W49" s="46"/>
      <c r="X49" s="46"/>
      <c r="Y49" s="46"/>
      <c r="Z49" s="46"/>
    </row>
    <row r="50" spans="2:26">
      <c r="B50" s="34" t="s">
        <v>94</v>
      </c>
      <c r="C50" s="35" t="s">
        <v>32</v>
      </c>
      <c r="D50" s="42"/>
      <c r="E50" s="43"/>
      <c r="F50" s="44"/>
      <c r="G50" s="47"/>
      <c r="H50" s="46"/>
      <c r="I50" s="46"/>
      <c r="J50" s="46"/>
      <c r="K50" s="46"/>
      <c r="L50" s="46"/>
      <c r="M50" s="46"/>
      <c r="N50" s="46"/>
      <c r="O50" s="46"/>
      <c r="P50" s="46"/>
      <c r="Q50" s="46"/>
      <c r="R50" s="46"/>
      <c r="S50" s="46"/>
      <c r="T50" s="46"/>
      <c r="U50" s="46"/>
      <c r="V50" s="46"/>
      <c r="W50" s="46"/>
      <c r="X50" s="46"/>
      <c r="Y50" s="46"/>
      <c r="Z50" s="46"/>
    </row>
    <row r="51" spans="2:26">
      <c r="B51" s="60" t="s">
        <v>259</v>
      </c>
      <c r="C51" s="61" t="s">
        <v>32</v>
      </c>
      <c r="D51" s="62" t="s">
        <v>59</v>
      </c>
      <c r="E51" s="63"/>
      <c r="F51" s="64"/>
      <c r="G51" s="65"/>
      <c r="H51" s="66"/>
      <c r="I51" s="66"/>
      <c r="J51" s="66"/>
      <c r="K51" s="66"/>
      <c r="L51" s="66"/>
      <c r="M51" s="66"/>
      <c r="N51" s="66"/>
      <c r="O51" s="66"/>
      <c r="P51" s="66"/>
      <c r="Q51" s="66"/>
      <c r="R51" s="66"/>
      <c r="S51" s="299"/>
      <c r="T51" s="66"/>
      <c r="U51" s="66"/>
      <c r="V51" s="66"/>
      <c r="W51" s="66"/>
      <c r="X51" s="66"/>
      <c r="Y51" s="66"/>
      <c r="Z51" s="66"/>
    </row>
    <row r="52" spans="2:26" ht="5.25" customHeight="1">
      <c r="B52" s="34"/>
      <c r="C52" s="35"/>
      <c r="D52" s="36"/>
      <c r="E52" s="24"/>
      <c r="F52" s="25"/>
      <c r="G52" s="37"/>
      <c r="H52" s="38"/>
      <c r="I52" s="38"/>
      <c r="J52" s="38"/>
      <c r="K52" s="38"/>
      <c r="L52" s="38"/>
      <c r="M52" s="38"/>
      <c r="N52" s="38"/>
      <c r="O52" s="38"/>
      <c r="P52" s="38"/>
      <c r="Q52" s="38"/>
      <c r="R52" s="38"/>
      <c r="S52" s="38"/>
      <c r="T52" s="38"/>
      <c r="U52" s="38"/>
      <c r="V52" s="38"/>
      <c r="W52" s="38"/>
      <c r="X52" s="38"/>
      <c r="Y52" s="38"/>
      <c r="Z52" s="38"/>
    </row>
    <row r="53" spans="2:26">
      <c r="B53" s="39" t="s">
        <v>97</v>
      </c>
      <c r="C53" s="398" t="s">
        <v>96</v>
      </c>
      <c r="D53" s="399"/>
      <c r="E53" s="24"/>
      <c r="F53" s="25"/>
      <c r="G53" s="40"/>
      <c r="H53" s="41"/>
      <c r="I53" s="41"/>
      <c r="J53" s="41"/>
      <c r="K53" s="41"/>
      <c r="L53" s="41"/>
      <c r="M53" s="41"/>
      <c r="N53" s="41"/>
      <c r="O53" s="41"/>
      <c r="P53" s="41"/>
      <c r="Q53" s="41"/>
      <c r="R53" s="41"/>
      <c r="S53" s="301"/>
      <c r="T53" s="301"/>
      <c r="U53" s="301"/>
      <c r="V53" s="301"/>
      <c r="W53" s="301"/>
      <c r="X53" s="41"/>
      <c r="Y53" s="41"/>
      <c r="Z53" s="41"/>
    </row>
    <row r="54" spans="2:26">
      <c r="B54" s="34" t="s">
        <v>98</v>
      </c>
      <c r="C54" s="35" t="s">
        <v>33</v>
      </c>
      <c r="D54" s="42" t="s">
        <v>52</v>
      </c>
      <c r="E54" s="43"/>
      <c r="F54" s="44"/>
      <c r="G54" s="47"/>
      <c r="H54" s="46"/>
      <c r="I54" s="46"/>
      <c r="J54" s="46"/>
      <c r="K54" s="46"/>
      <c r="L54" s="46"/>
      <c r="M54" s="46"/>
      <c r="N54" s="46"/>
      <c r="O54" s="46"/>
      <c r="P54" s="46"/>
      <c r="Q54" s="46"/>
      <c r="R54" s="46"/>
      <c r="S54" s="300" t="s">
        <v>326</v>
      </c>
      <c r="T54" s="46"/>
      <c r="U54" s="46"/>
      <c r="V54" s="46"/>
      <c r="W54" s="46"/>
      <c r="X54" s="46"/>
      <c r="Y54" s="46"/>
      <c r="Z54" s="46"/>
    </row>
    <row r="55" spans="2:26">
      <c r="B55" s="34" t="s">
        <v>98</v>
      </c>
      <c r="C55" s="35" t="s">
        <v>33</v>
      </c>
      <c r="D55" s="42" t="s">
        <v>49</v>
      </c>
      <c r="E55" s="43"/>
      <c r="F55" s="44"/>
      <c r="G55" s="47"/>
      <c r="H55" s="46"/>
      <c r="I55" s="46"/>
      <c r="J55" s="46"/>
      <c r="K55" s="46"/>
      <c r="L55" s="46"/>
      <c r="M55" s="46"/>
      <c r="N55" s="46"/>
      <c r="O55" s="46"/>
      <c r="P55" s="46"/>
      <c r="Q55" s="46"/>
      <c r="R55" s="46"/>
      <c r="S55" s="299"/>
      <c r="T55" s="46"/>
      <c r="U55" s="46"/>
      <c r="V55" s="46"/>
      <c r="W55" s="46"/>
      <c r="X55" s="46"/>
      <c r="Y55" s="46"/>
      <c r="Z55" s="46"/>
    </row>
    <row r="56" spans="2:26">
      <c r="B56" s="34" t="s">
        <v>99</v>
      </c>
      <c r="C56" s="35" t="s">
        <v>33</v>
      </c>
      <c r="D56" s="42" t="s">
        <v>11</v>
      </c>
      <c r="E56" s="43"/>
      <c r="F56" s="44"/>
      <c r="G56" s="47"/>
      <c r="H56" s="46"/>
      <c r="I56" s="46"/>
      <c r="J56" s="46"/>
      <c r="K56" s="46"/>
      <c r="L56" s="46"/>
      <c r="M56" s="46"/>
      <c r="N56" s="46"/>
      <c r="O56" s="46"/>
      <c r="P56" s="46"/>
      <c r="Q56" s="46"/>
      <c r="R56" s="46"/>
      <c r="S56" s="299"/>
      <c r="T56" s="299"/>
      <c r="U56" s="46"/>
      <c r="V56" s="46"/>
      <c r="W56" s="46"/>
      <c r="X56" s="46"/>
      <c r="Y56" s="46"/>
      <c r="Z56" s="46"/>
    </row>
    <row r="57" spans="2:26">
      <c r="B57" s="34" t="s">
        <v>100</v>
      </c>
      <c r="C57" s="35" t="s">
        <v>33</v>
      </c>
      <c r="D57" s="42" t="s">
        <v>12</v>
      </c>
      <c r="E57" s="43"/>
      <c r="F57" s="44"/>
      <c r="G57" s="47"/>
      <c r="H57" s="46"/>
      <c r="I57" s="46"/>
      <c r="J57" s="46"/>
      <c r="K57" s="46"/>
      <c r="L57" s="46"/>
      <c r="M57" s="46"/>
      <c r="N57" s="46"/>
      <c r="O57" s="46"/>
      <c r="P57" s="46"/>
      <c r="Q57" s="46"/>
      <c r="R57" s="46"/>
      <c r="S57" s="46"/>
      <c r="T57" s="299"/>
      <c r="U57" s="46"/>
      <c r="V57" s="46"/>
      <c r="W57" s="46"/>
      <c r="X57" s="46"/>
      <c r="Y57" s="46"/>
      <c r="Z57" s="46"/>
    </row>
    <row r="58" spans="2:26">
      <c r="B58" s="34" t="s">
        <v>101</v>
      </c>
      <c r="C58" s="35" t="s">
        <v>5</v>
      </c>
      <c r="D58" s="42" t="s">
        <v>50</v>
      </c>
      <c r="E58" s="43"/>
      <c r="F58" s="44"/>
      <c r="G58" s="47"/>
      <c r="H58" s="46"/>
      <c r="I58" s="46"/>
      <c r="J58" s="46"/>
      <c r="K58" s="46"/>
      <c r="L58" s="46"/>
      <c r="M58" s="46"/>
      <c r="N58" s="46"/>
      <c r="O58" s="46"/>
      <c r="P58" s="46"/>
      <c r="Q58" s="46"/>
      <c r="R58" s="46"/>
      <c r="S58" s="46"/>
      <c r="T58" s="299"/>
      <c r="U58" s="46"/>
      <c r="V58" s="46"/>
      <c r="W58" s="46"/>
      <c r="X58" s="46"/>
      <c r="Y58" s="46"/>
      <c r="Z58" s="46"/>
    </row>
    <row r="59" spans="2:26">
      <c r="B59" s="34" t="s">
        <v>102</v>
      </c>
      <c r="C59" s="35" t="s">
        <v>33</v>
      </c>
      <c r="D59" s="42" t="s">
        <v>53</v>
      </c>
      <c r="E59" s="43"/>
      <c r="F59" s="44"/>
      <c r="G59" s="47"/>
      <c r="H59" s="46"/>
      <c r="I59" s="46"/>
      <c r="J59" s="46"/>
      <c r="K59" s="46"/>
      <c r="L59" s="46"/>
      <c r="M59" s="46"/>
      <c r="N59" s="46"/>
      <c r="O59" s="46"/>
      <c r="P59" s="46"/>
      <c r="Q59" s="46"/>
      <c r="R59" s="46"/>
      <c r="S59" s="46"/>
      <c r="T59" s="299"/>
      <c r="U59" s="46"/>
      <c r="V59" s="46"/>
      <c r="W59" s="46"/>
      <c r="X59" s="46"/>
      <c r="Y59" s="46"/>
      <c r="Z59" s="46"/>
    </row>
    <row r="60" spans="2:26">
      <c r="B60" s="34" t="s">
        <v>104</v>
      </c>
      <c r="C60" s="35" t="s">
        <v>5</v>
      </c>
      <c r="D60" s="42" t="s">
        <v>54</v>
      </c>
      <c r="E60" s="43"/>
      <c r="F60" s="44"/>
      <c r="G60" s="47"/>
      <c r="H60" s="46"/>
      <c r="I60" s="46"/>
      <c r="J60" s="46"/>
      <c r="K60" s="46"/>
      <c r="L60" s="46"/>
      <c r="M60" s="46"/>
      <c r="N60" s="46"/>
      <c r="O60" s="46"/>
      <c r="P60" s="46"/>
      <c r="Q60" s="46"/>
      <c r="R60" s="46"/>
      <c r="S60" s="46"/>
      <c r="T60" s="299"/>
      <c r="U60" s="299"/>
      <c r="V60" s="299"/>
      <c r="W60" s="46"/>
      <c r="X60" s="46"/>
      <c r="Y60" s="46"/>
      <c r="Z60" s="46"/>
    </row>
    <row r="61" spans="2:26">
      <c r="B61" s="34" t="s">
        <v>105</v>
      </c>
      <c r="C61" s="35" t="s">
        <v>33</v>
      </c>
      <c r="D61" s="42" t="s">
        <v>55</v>
      </c>
      <c r="E61" s="43"/>
      <c r="F61" s="44"/>
      <c r="G61" s="47"/>
      <c r="H61" s="46"/>
      <c r="I61" s="46"/>
      <c r="J61" s="46"/>
      <c r="K61" s="46"/>
      <c r="L61" s="46"/>
      <c r="M61" s="46"/>
      <c r="N61" s="46"/>
      <c r="O61" s="46"/>
      <c r="P61" s="46"/>
      <c r="Q61" s="46"/>
      <c r="R61" s="46"/>
      <c r="S61" s="46"/>
      <c r="T61" s="46"/>
      <c r="U61" s="46"/>
      <c r="V61" s="299"/>
      <c r="W61" s="46"/>
      <c r="X61" s="46"/>
      <c r="Y61" s="46"/>
      <c r="Z61" s="46"/>
    </row>
    <row r="62" spans="2:26">
      <c r="B62" s="34" t="s">
        <v>106</v>
      </c>
      <c r="C62" s="35" t="s">
        <v>33</v>
      </c>
      <c r="D62" s="42" t="s">
        <v>48</v>
      </c>
      <c r="E62" s="43"/>
      <c r="F62" s="44"/>
      <c r="G62" s="47"/>
      <c r="H62" s="46"/>
      <c r="I62" s="46"/>
      <c r="J62" s="46"/>
      <c r="K62" s="46"/>
      <c r="L62" s="46"/>
      <c r="M62" s="46"/>
      <c r="N62" s="46"/>
      <c r="O62" s="46"/>
      <c r="P62" s="46"/>
      <c r="Q62" s="46"/>
      <c r="R62" s="46"/>
      <c r="S62" s="46"/>
      <c r="T62" s="46"/>
      <c r="U62" s="46"/>
      <c r="V62" s="299"/>
      <c r="W62" s="299"/>
      <c r="X62" s="46"/>
      <c r="Y62" s="46"/>
      <c r="Z62" s="46"/>
    </row>
    <row r="63" spans="2:26">
      <c r="B63" s="34" t="s">
        <v>107</v>
      </c>
      <c r="C63" s="35" t="s">
        <v>33</v>
      </c>
      <c r="D63" s="42"/>
      <c r="E63" s="43"/>
      <c r="F63" s="44"/>
      <c r="G63" s="47"/>
      <c r="H63" s="46"/>
      <c r="I63" s="46"/>
      <c r="J63" s="46"/>
      <c r="K63" s="46"/>
      <c r="L63" s="46"/>
      <c r="M63" s="46"/>
      <c r="N63" s="46"/>
      <c r="O63" s="46"/>
      <c r="P63" s="46"/>
      <c r="Q63" s="46"/>
      <c r="R63" s="46"/>
      <c r="S63" s="46"/>
      <c r="T63" s="46"/>
      <c r="U63" s="46"/>
      <c r="V63" s="46"/>
      <c r="W63" s="46"/>
      <c r="X63" s="46"/>
      <c r="Y63" s="46"/>
      <c r="Z63" s="46"/>
    </row>
    <row r="64" spans="2:26">
      <c r="B64" s="34" t="s">
        <v>108</v>
      </c>
      <c r="C64" s="35" t="s">
        <v>33</v>
      </c>
      <c r="D64" s="42"/>
      <c r="E64" s="43"/>
      <c r="F64" s="44"/>
      <c r="G64" s="47"/>
      <c r="H64" s="46"/>
      <c r="I64" s="46"/>
      <c r="J64" s="46"/>
      <c r="K64" s="46"/>
      <c r="L64" s="46"/>
      <c r="M64" s="46"/>
      <c r="N64" s="46"/>
      <c r="O64" s="46"/>
      <c r="P64" s="46"/>
      <c r="Q64" s="46"/>
      <c r="R64" s="46"/>
      <c r="S64" s="46"/>
      <c r="T64" s="46"/>
      <c r="U64" s="46"/>
      <c r="V64" s="46"/>
      <c r="W64" s="46"/>
      <c r="X64" s="46"/>
      <c r="Y64" s="46"/>
      <c r="Z64" s="46"/>
    </row>
    <row r="65" spans="2:26">
      <c r="B65" s="34" t="s">
        <v>51</v>
      </c>
      <c r="C65" s="35" t="s">
        <v>33</v>
      </c>
      <c r="D65" s="42"/>
      <c r="E65" s="43"/>
      <c r="F65" s="44"/>
      <c r="G65" s="47"/>
      <c r="H65" s="46"/>
      <c r="I65" s="46"/>
      <c r="J65" s="46"/>
      <c r="K65" s="46"/>
      <c r="L65" s="46"/>
      <c r="M65" s="46"/>
      <c r="N65" s="46"/>
      <c r="O65" s="46"/>
      <c r="P65" s="46"/>
      <c r="Q65" s="46"/>
      <c r="R65" s="46"/>
      <c r="S65" s="46"/>
      <c r="T65" s="46"/>
      <c r="U65" s="46"/>
      <c r="V65" s="46"/>
      <c r="W65" s="46"/>
      <c r="X65" s="46"/>
      <c r="Y65" s="46"/>
      <c r="Z65" s="46"/>
    </row>
    <row r="66" spans="2:26">
      <c r="B66" s="60" t="s">
        <v>260</v>
      </c>
      <c r="C66" s="61" t="s">
        <v>33</v>
      </c>
      <c r="D66" s="62" t="s">
        <v>57</v>
      </c>
      <c r="E66" s="63"/>
      <c r="F66" s="64"/>
      <c r="G66" s="65"/>
      <c r="H66" s="66"/>
      <c r="I66" s="66"/>
      <c r="J66" s="66"/>
      <c r="K66" s="66"/>
      <c r="L66" s="66"/>
      <c r="M66" s="66"/>
      <c r="N66" s="66"/>
      <c r="O66" s="66"/>
      <c r="P66" s="66"/>
      <c r="Q66" s="66"/>
      <c r="R66" s="66"/>
      <c r="S66" s="66"/>
      <c r="T66" s="66"/>
      <c r="U66" s="66"/>
      <c r="V66" s="66"/>
      <c r="W66" s="299"/>
      <c r="X66" s="66"/>
      <c r="Y66" s="66"/>
      <c r="Z66" s="66"/>
    </row>
    <row r="67" spans="2:26" ht="5.25" customHeight="1">
      <c r="B67" s="34"/>
      <c r="C67" s="35"/>
      <c r="D67" s="36"/>
      <c r="E67" s="24"/>
      <c r="F67" s="25"/>
      <c r="G67" s="37"/>
      <c r="H67" s="38"/>
      <c r="I67" s="38"/>
      <c r="J67" s="38"/>
      <c r="K67" s="38"/>
      <c r="L67" s="38"/>
      <c r="M67" s="38"/>
      <c r="N67" s="38"/>
      <c r="O67" s="38"/>
      <c r="P67" s="38"/>
      <c r="Q67" s="38"/>
      <c r="R67" s="38"/>
      <c r="S67" s="38"/>
      <c r="T67" s="38"/>
      <c r="U67" s="38"/>
      <c r="V67" s="38"/>
      <c r="W67" s="38"/>
      <c r="X67" s="38"/>
      <c r="Y67" s="38"/>
      <c r="Z67" s="38"/>
    </row>
    <row r="68" spans="2:26">
      <c r="B68" s="39" t="s">
        <v>110</v>
      </c>
      <c r="C68" s="398" t="s">
        <v>109</v>
      </c>
      <c r="D68" s="399"/>
      <c r="E68" s="24"/>
      <c r="F68" s="25"/>
      <c r="G68" s="40"/>
      <c r="H68" s="41"/>
      <c r="I68" s="41"/>
      <c r="J68" s="41"/>
      <c r="K68" s="41"/>
      <c r="L68" s="41"/>
      <c r="M68" s="41"/>
      <c r="N68" s="41"/>
      <c r="O68" s="41"/>
      <c r="P68" s="41"/>
      <c r="Q68" s="41"/>
      <c r="R68" s="41"/>
      <c r="S68" s="41"/>
      <c r="T68" s="41"/>
      <c r="U68" s="41"/>
      <c r="V68" s="41"/>
      <c r="W68" s="301"/>
      <c r="X68" s="301"/>
      <c r="Y68" s="301"/>
      <c r="Z68" s="301"/>
    </row>
    <row r="69" spans="2:26">
      <c r="B69" s="34" t="s">
        <v>111</v>
      </c>
      <c r="C69" s="35" t="s">
        <v>34</v>
      </c>
      <c r="D69" s="42" t="s">
        <v>13</v>
      </c>
      <c r="E69" s="43"/>
      <c r="F69" s="44"/>
      <c r="G69" s="47"/>
      <c r="H69" s="46"/>
      <c r="I69" s="46"/>
      <c r="J69" s="46"/>
      <c r="K69" s="46"/>
      <c r="L69" s="46"/>
      <c r="M69" s="46"/>
      <c r="N69" s="46"/>
      <c r="O69" s="46"/>
      <c r="P69" s="46"/>
      <c r="Q69" s="46"/>
      <c r="R69" s="46"/>
      <c r="S69" s="46"/>
      <c r="T69" s="46"/>
      <c r="U69" s="46"/>
      <c r="V69" s="46"/>
      <c r="W69" s="299"/>
      <c r="X69" s="299"/>
      <c r="Y69" s="46"/>
      <c r="Z69" s="46"/>
    </row>
    <row r="70" spans="2:26">
      <c r="B70" s="34" t="s">
        <v>112</v>
      </c>
      <c r="C70" s="35" t="s">
        <v>34</v>
      </c>
      <c r="D70" s="42" t="s">
        <v>327</v>
      </c>
      <c r="E70" s="43"/>
      <c r="F70" s="44"/>
      <c r="G70" s="47"/>
      <c r="H70" s="46"/>
      <c r="I70" s="46"/>
      <c r="J70" s="46"/>
      <c r="K70" s="46"/>
      <c r="L70" s="46"/>
      <c r="M70" s="46"/>
      <c r="N70" s="46"/>
      <c r="O70" s="46"/>
      <c r="P70" s="46"/>
      <c r="Q70" s="46"/>
      <c r="R70" s="46"/>
      <c r="S70" s="46"/>
      <c r="T70" s="46"/>
      <c r="U70" s="46"/>
      <c r="V70" s="46"/>
      <c r="W70" s="299"/>
      <c r="X70" s="299"/>
      <c r="Y70" s="46"/>
      <c r="Z70" s="46"/>
    </row>
    <row r="71" spans="2:26">
      <c r="B71" s="34" t="s">
        <v>113</v>
      </c>
      <c r="C71" s="35" t="s">
        <v>34</v>
      </c>
      <c r="D71" s="42" t="s">
        <v>14</v>
      </c>
      <c r="E71" s="43"/>
      <c r="F71" s="44"/>
      <c r="G71" s="47"/>
      <c r="H71" s="46"/>
      <c r="I71" s="46"/>
      <c r="J71" s="46"/>
      <c r="K71" s="46"/>
      <c r="L71" s="46"/>
      <c r="M71" s="46"/>
      <c r="N71" s="46"/>
      <c r="O71" s="46"/>
      <c r="P71" s="46"/>
      <c r="Q71" s="46"/>
      <c r="R71" s="46"/>
      <c r="S71" s="46"/>
      <c r="T71" s="46"/>
      <c r="U71" s="46"/>
      <c r="V71" s="46"/>
      <c r="W71" s="46"/>
      <c r="X71" s="299"/>
      <c r="Y71" s="299"/>
      <c r="Z71" s="46"/>
    </row>
    <row r="72" spans="2:26">
      <c r="B72" s="34" t="s">
        <v>114</v>
      </c>
      <c r="C72" s="35" t="s">
        <v>34</v>
      </c>
      <c r="D72" s="42" t="s">
        <v>15</v>
      </c>
      <c r="E72" s="43"/>
      <c r="F72" s="44"/>
      <c r="G72" s="47"/>
      <c r="H72" s="46"/>
      <c r="I72" s="46"/>
      <c r="J72" s="46"/>
      <c r="K72" s="46"/>
      <c r="L72" s="46"/>
      <c r="M72" s="46"/>
      <c r="N72" s="46"/>
      <c r="O72" s="46"/>
      <c r="P72" s="46"/>
      <c r="Q72" s="46"/>
      <c r="R72" s="46"/>
      <c r="S72" s="46"/>
      <c r="T72" s="46"/>
      <c r="U72" s="46"/>
      <c r="V72" s="46"/>
      <c r="W72" s="46"/>
      <c r="X72" s="46"/>
      <c r="Y72" s="299"/>
      <c r="Z72" s="46"/>
    </row>
    <row r="73" spans="2:26">
      <c r="B73" s="34" t="s">
        <v>115</v>
      </c>
      <c r="C73" s="35" t="s">
        <v>34</v>
      </c>
      <c r="D73" s="49" t="s">
        <v>16</v>
      </c>
      <c r="E73" s="43"/>
      <c r="F73" s="44"/>
      <c r="G73" s="47"/>
      <c r="H73" s="46"/>
      <c r="I73" s="46"/>
      <c r="J73" s="46"/>
      <c r="K73" s="46"/>
      <c r="L73" s="46"/>
      <c r="M73" s="46"/>
      <c r="N73" s="46"/>
      <c r="O73" s="46"/>
      <c r="P73" s="46"/>
      <c r="Q73" s="46"/>
      <c r="R73" s="46"/>
      <c r="S73" s="46"/>
      <c r="T73" s="46"/>
      <c r="U73" s="46"/>
      <c r="V73" s="46"/>
      <c r="W73" s="46"/>
      <c r="X73" s="46"/>
      <c r="Y73" s="299"/>
      <c r="Z73" s="299"/>
    </row>
    <row r="74" spans="2:26">
      <c r="B74" s="34" t="s">
        <v>116</v>
      </c>
      <c r="C74" s="35" t="s">
        <v>34</v>
      </c>
      <c r="D74" s="42" t="s">
        <v>56</v>
      </c>
      <c r="E74" s="43"/>
      <c r="F74" s="44"/>
      <c r="G74" s="47"/>
      <c r="H74" s="46"/>
      <c r="I74" s="46"/>
      <c r="J74" s="46"/>
      <c r="K74" s="46"/>
      <c r="L74" s="46"/>
      <c r="M74" s="46"/>
      <c r="N74" s="46"/>
      <c r="O74" s="46"/>
      <c r="P74" s="46"/>
      <c r="Q74" s="46"/>
      <c r="R74" s="46"/>
      <c r="S74" s="46"/>
      <c r="T74" s="46"/>
      <c r="U74" s="46"/>
      <c r="V74" s="46"/>
      <c r="W74" s="46"/>
      <c r="X74" s="46"/>
      <c r="Y74" s="46"/>
      <c r="Z74" s="299"/>
    </row>
    <row r="75" spans="2:26">
      <c r="B75" s="34" t="s">
        <v>117</v>
      </c>
      <c r="C75" s="35" t="s">
        <v>34</v>
      </c>
      <c r="D75" s="42"/>
      <c r="E75" s="43"/>
      <c r="F75" s="44"/>
      <c r="G75" s="47"/>
      <c r="H75" s="46"/>
      <c r="I75" s="46"/>
      <c r="J75" s="46"/>
      <c r="K75" s="46"/>
      <c r="L75" s="46"/>
      <c r="M75" s="46"/>
      <c r="N75" s="46"/>
      <c r="O75" s="46"/>
      <c r="P75" s="46"/>
      <c r="Q75" s="46"/>
      <c r="R75" s="46"/>
      <c r="S75" s="46"/>
      <c r="T75" s="46"/>
      <c r="U75" s="46"/>
      <c r="V75" s="46"/>
      <c r="W75" s="46"/>
      <c r="X75" s="46"/>
      <c r="Y75" s="46"/>
      <c r="Z75" s="46"/>
    </row>
    <row r="76" spans="2:26">
      <c r="B76" s="34" t="s">
        <v>118</v>
      </c>
      <c r="C76" s="35" t="s">
        <v>34</v>
      </c>
      <c r="D76" s="42"/>
      <c r="E76" s="43"/>
      <c r="F76" s="44"/>
      <c r="G76" s="47"/>
      <c r="H76" s="46"/>
      <c r="I76" s="46"/>
      <c r="J76" s="46"/>
      <c r="K76" s="46"/>
      <c r="L76" s="46"/>
      <c r="M76" s="46"/>
      <c r="N76" s="46"/>
      <c r="O76" s="46"/>
      <c r="P76" s="46"/>
      <c r="Q76" s="46"/>
      <c r="R76" s="46"/>
      <c r="S76" s="46"/>
      <c r="T76" s="46"/>
      <c r="U76" s="46"/>
      <c r="V76" s="46"/>
      <c r="W76" s="46"/>
      <c r="X76" s="46"/>
      <c r="Y76" s="46"/>
      <c r="Z76" s="46"/>
    </row>
    <row r="77" spans="2:26">
      <c r="B77" s="34" t="s">
        <v>119</v>
      </c>
      <c r="C77" s="35" t="s">
        <v>34</v>
      </c>
      <c r="D77" s="42"/>
      <c r="E77" s="43"/>
      <c r="F77" s="44"/>
      <c r="G77" s="47"/>
      <c r="H77" s="46"/>
      <c r="I77" s="46"/>
      <c r="J77" s="46"/>
      <c r="K77" s="46"/>
      <c r="L77" s="46"/>
      <c r="M77" s="46"/>
      <c r="N77" s="46"/>
      <c r="O77" s="46"/>
      <c r="P77" s="46"/>
      <c r="Q77" s="46"/>
      <c r="R77" s="46"/>
      <c r="S77" s="46"/>
      <c r="T77" s="46"/>
      <c r="U77" s="46"/>
      <c r="V77" s="46"/>
      <c r="W77" s="46"/>
      <c r="X77" s="46"/>
      <c r="Y77" s="46"/>
      <c r="Z77" s="46"/>
    </row>
    <row r="78" spans="2:26">
      <c r="B78" s="60" t="s">
        <v>261</v>
      </c>
      <c r="C78" s="61" t="s">
        <v>34</v>
      </c>
      <c r="D78" s="62" t="s">
        <v>58</v>
      </c>
      <c r="E78" s="63"/>
      <c r="F78" s="64"/>
      <c r="G78" s="65"/>
      <c r="H78" s="66"/>
      <c r="I78" s="66"/>
      <c r="J78" s="66"/>
      <c r="K78" s="66"/>
      <c r="L78" s="66"/>
      <c r="M78" s="66"/>
      <c r="N78" s="66"/>
      <c r="O78" s="66"/>
      <c r="P78" s="66"/>
      <c r="Q78" s="66"/>
      <c r="R78" s="66"/>
      <c r="S78" s="66"/>
      <c r="T78" s="66"/>
      <c r="U78" s="66"/>
      <c r="V78" s="66"/>
      <c r="W78" s="66"/>
      <c r="X78" s="66"/>
      <c r="Y78" s="66"/>
      <c r="Z78" s="299"/>
    </row>
    <row r="79" spans="2:26" ht="15" thickBot="1">
      <c r="B79" s="50"/>
      <c r="C79" s="21"/>
      <c r="D79" s="51"/>
      <c r="E79" s="52"/>
      <c r="F79" s="21"/>
      <c r="G79" s="53"/>
      <c r="H79" s="54"/>
      <c r="I79" s="54"/>
      <c r="J79" s="54"/>
      <c r="K79" s="54"/>
      <c r="L79" s="54"/>
      <c r="M79" s="54"/>
      <c r="N79" s="54"/>
      <c r="O79" s="54"/>
      <c r="P79" s="54"/>
      <c r="Q79" s="54"/>
      <c r="R79" s="54"/>
      <c r="S79" s="54"/>
      <c r="T79" s="54"/>
      <c r="U79" s="54"/>
      <c r="V79" s="54"/>
      <c r="W79" s="54"/>
      <c r="X79" s="54"/>
      <c r="Y79" s="54"/>
      <c r="Z79" s="54"/>
    </row>
    <row r="80" spans="2:26">
      <c r="B80" s="5"/>
      <c r="Z80" s="303"/>
    </row>
    <row r="81" spans="2:26">
      <c r="B81" s="5"/>
      <c r="G81" s="55"/>
      <c r="H81" s="6" t="s">
        <v>41</v>
      </c>
      <c r="J81" s="81"/>
      <c r="K81" s="6" t="s">
        <v>43</v>
      </c>
      <c r="N81" s="82"/>
      <c r="O81" s="6" t="s">
        <v>42</v>
      </c>
      <c r="R81" s="83"/>
      <c r="S81" s="6" t="s">
        <v>44</v>
      </c>
      <c r="U81" s="84"/>
      <c r="V81" s="6" t="s">
        <v>29</v>
      </c>
      <c r="W81" s="4"/>
      <c r="X81" s="4"/>
      <c r="Z81" s="304"/>
    </row>
    <row r="82" spans="2:26" ht="15" thickBot="1">
      <c r="B82" s="56"/>
      <c r="C82" s="57"/>
      <c r="D82" s="57"/>
      <c r="E82" s="58"/>
      <c r="F82" s="59"/>
      <c r="G82" s="57"/>
      <c r="H82" s="57"/>
      <c r="I82" s="57"/>
      <c r="J82" s="57"/>
      <c r="K82" s="57"/>
      <c r="L82" s="57"/>
      <c r="M82" s="57"/>
      <c r="N82" s="57"/>
      <c r="O82" s="57"/>
      <c r="P82" s="57"/>
      <c r="Q82" s="57"/>
      <c r="R82" s="57"/>
      <c r="S82" s="57"/>
      <c r="T82" s="57"/>
      <c r="U82" s="57"/>
      <c r="V82" s="57"/>
      <c r="W82" s="57"/>
      <c r="X82" s="57"/>
      <c r="Y82" s="57"/>
      <c r="Z82" s="305"/>
    </row>
  </sheetData>
  <mergeCells count="6">
    <mergeCell ref="C53:D53"/>
    <mergeCell ref="C68:D68"/>
    <mergeCell ref="C9:D9"/>
    <mergeCell ref="C17:D17"/>
    <mergeCell ref="C27:D27"/>
    <mergeCell ref="C40:D40"/>
  </mergeCells>
  <phoneticPr fontId="0" type="noConversion"/>
  <pageMargins left="0.31496062992125984" right="0.15748031496062992" top="0.51181102362204722" bottom="0.72" header="0.51181102362204722" footer="0.51181102362204722"/>
  <pageSetup paperSize="9" scale="35" orientation="landscape"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A7FB3-DE2A-8140-B726-B824EBB2F136}">
  <dimension ref="A1:D40"/>
  <sheetViews>
    <sheetView showGridLines="0" topLeftCell="A14" zoomScale="158" workbookViewId="0">
      <selection activeCell="D12" sqref="D12"/>
    </sheetView>
  </sheetViews>
  <sheetFormatPr baseColWidth="10" defaultRowHeight="16"/>
  <cols>
    <col min="1" max="1" width="13" style="310" bestFit="1" customWidth="1"/>
    <col min="2" max="16384" width="10.83203125" style="310"/>
  </cols>
  <sheetData>
    <row r="1" spans="1:4">
      <c r="A1" s="309" t="s">
        <v>371</v>
      </c>
    </row>
    <row r="2" spans="1:4">
      <c r="A2" s="309"/>
    </row>
    <row r="3" spans="1:4">
      <c r="A3" s="309" t="s">
        <v>351</v>
      </c>
    </row>
    <row r="4" spans="1:4">
      <c r="A4" s="310">
        <v>4.5999999999999996</v>
      </c>
      <c r="B4" s="310" t="s">
        <v>352</v>
      </c>
    </row>
    <row r="5" spans="1:4" ht="4" customHeight="1"/>
    <row r="6" spans="1:4">
      <c r="A6" s="309" t="s">
        <v>353</v>
      </c>
    </row>
    <row r="7" spans="1:4">
      <c r="A7" s="311">
        <f>60/4.6</f>
        <v>13.043478260869566</v>
      </c>
    </row>
    <row r="8" spans="1:4" ht="4" customHeight="1"/>
    <row r="9" spans="1:4">
      <c r="A9" s="309" t="s">
        <v>354</v>
      </c>
    </row>
    <row r="10" spans="1:4">
      <c r="A10" s="310">
        <v>4.5</v>
      </c>
      <c r="B10" s="310" t="s">
        <v>355</v>
      </c>
    </row>
    <row r="11" spans="1:4" ht="4" customHeight="1">
      <c r="B11" s="310" t="s">
        <v>355</v>
      </c>
    </row>
    <row r="12" spans="1:4">
      <c r="A12" s="309" t="s">
        <v>356</v>
      </c>
    </row>
    <row r="13" spans="1:4">
      <c r="A13" s="311">
        <f>A7*A10</f>
        <v>58.695652173913047</v>
      </c>
      <c r="B13" s="310" t="s">
        <v>355</v>
      </c>
    </row>
    <row r="14" spans="1:4">
      <c r="A14" s="312"/>
      <c r="B14" s="312"/>
      <c r="C14" s="312"/>
      <c r="D14" s="312"/>
    </row>
    <row r="16" spans="1:4">
      <c r="A16" s="309" t="s">
        <v>357</v>
      </c>
    </row>
    <row r="17" spans="1:4">
      <c r="A17" s="310">
        <v>12</v>
      </c>
      <c r="B17" s="310" t="s">
        <v>358</v>
      </c>
    </row>
    <row r="18" spans="1:4">
      <c r="A18" s="310">
        <v>300</v>
      </c>
      <c r="B18" s="310" t="s">
        <v>359</v>
      </c>
    </row>
    <row r="20" spans="1:4">
      <c r="A20" s="309" t="s">
        <v>360</v>
      </c>
    </row>
    <row r="21" spans="1:4">
      <c r="A21" s="313" t="s">
        <v>361</v>
      </c>
    </row>
    <row r="22" spans="1:4">
      <c r="A22" s="314">
        <f>A18*(A17*(100-A13))</f>
        <v>148695.65217391303</v>
      </c>
      <c r="B22" s="309" t="s">
        <v>349</v>
      </c>
    </row>
    <row r="23" spans="1:4">
      <c r="A23" s="312"/>
      <c r="B23" s="312"/>
      <c r="C23" s="312"/>
      <c r="D23" s="312"/>
    </row>
    <row r="25" spans="1:4">
      <c r="A25" s="309" t="s">
        <v>362</v>
      </c>
    </row>
    <row r="27" spans="1:4">
      <c r="A27" s="309" t="s">
        <v>363</v>
      </c>
    </row>
    <row r="28" spans="1:4">
      <c r="A28" s="310" t="s">
        <v>364</v>
      </c>
    </row>
    <row r="29" spans="1:4">
      <c r="A29" s="314">
        <f>150000/300/12</f>
        <v>41.666666666666664</v>
      </c>
    </row>
    <row r="31" spans="1:4">
      <c r="A31" s="309" t="s">
        <v>365</v>
      </c>
    </row>
    <row r="32" spans="1:4">
      <c r="A32" s="313" t="s">
        <v>366</v>
      </c>
    </row>
    <row r="33" spans="1:3">
      <c r="A33" s="314">
        <f>58.7+A29</f>
        <v>100.36666666666667</v>
      </c>
    </row>
    <row r="35" spans="1:3">
      <c r="A35" s="309" t="s">
        <v>367</v>
      </c>
    </row>
    <row r="36" spans="1:3">
      <c r="A36" s="315" t="s">
        <v>368</v>
      </c>
    </row>
    <row r="37" spans="1:3">
      <c r="A37" s="316">
        <f>A33/A10</f>
        <v>22.303703703703704</v>
      </c>
    </row>
    <row r="39" spans="1:3">
      <c r="A39" s="317" t="s">
        <v>369</v>
      </c>
      <c r="B39" s="318"/>
    </row>
    <row r="40" spans="1:3">
      <c r="A40" s="319">
        <f>60/A37</f>
        <v>2.6901361673862505</v>
      </c>
      <c r="B40" s="320" t="s">
        <v>352</v>
      </c>
      <c r="C40" s="313" t="s">
        <v>370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D5C12-356C-C549-BF19-ACFC86E9D9FA}">
  <sheetPr codeName="Tabelle3">
    <pageSetUpPr fitToPage="1"/>
  </sheetPr>
  <dimension ref="A1:BL96"/>
  <sheetViews>
    <sheetView topLeftCell="A10" zoomScale="122" zoomScaleNormal="122" zoomScaleSheetLayoutView="100" zoomScalePageLayoutView="85" workbookViewId="0">
      <selection activeCell="B28" sqref="B28:M29"/>
    </sheetView>
  </sheetViews>
  <sheetFormatPr baseColWidth="10" defaultColWidth="9.1640625" defaultRowHeight="14"/>
  <cols>
    <col min="1" max="1" width="1.83203125" style="85" customWidth="1"/>
    <col min="2" max="2" width="21.5" style="127" customWidth="1"/>
    <col min="3" max="5" width="9.1640625" style="127"/>
    <col min="6" max="6" width="11.83203125" style="127" customWidth="1"/>
    <col min="7" max="7" width="20.1640625" style="127" customWidth="1"/>
    <col min="8" max="10" width="9.1640625" style="127"/>
    <col min="11" max="11" width="10.5" style="127" customWidth="1"/>
    <col min="12" max="12" width="11" style="127" customWidth="1"/>
    <col min="13" max="13" width="19.1640625" style="127" customWidth="1"/>
    <col min="14" max="14" width="12.83203125" style="85" customWidth="1"/>
    <col min="15" max="64" width="9.1640625" style="85"/>
    <col min="65" max="16384" width="9.1640625" style="127"/>
  </cols>
  <sheetData>
    <row r="1" spans="2:13" ht="12" customHeight="1" thickBot="1">
      <c r="B1" s="85"/>
      <c r="C1" s="85"/>
      <c r="D1" s="85"/>
      <c r="E1" s="85"/>
      <c r="F1" s="85"/>
      <c r="G1" s="85"/>
      <c r="H1" s="85"/>
      <c r="I1" s="85"/>
      <c r="J1" s="85"/>
      <c r="K1" s="85"/>
      <c r="L1" s="85"/>
      <c r="M1" s="85"/>
    </row>
    <row r="2" spans="2:13" ht="22">
      <c r="B2" s="86" t="s">
        <v>148</v>
      </c>
      <c r="C2" s="87"/>
      <c r="D2" s="87"/>
      <c r="E2" s="87"/>
      <c r="F2" s="87"/>
      <c r="G2" s="87"/>
      <c r="H2" s="87"/>
      <c r="I2" s="87"/>
      <c r="J2" s="87"/>
      <c r="K2" s="87"/>
      <c r="L2" s="88"/>
      <c r="M2" s="89"/>
    </row>
    <row r="3" spans="2:13" ht="27" customHeight="1" thickBot="1">
      <c r="B3" s="90" t="s">
        <v>149</v>
      </c>
      <c r="C3" s="91"/>
      <c r="D3" s="91"/>
      <c r="E3" s="91"/>
      <c r="F3" s="91"/>
      <c r="G3" s="91"/>
      <c r="H3" s="91"/>
      <c r="I3" s="91"/>
      <c r="J3" s="91"/>
      <c r="K3" s="91"/>
      <c r="L3" s="91"/>
      <c r="M3" s="92"/>
    </row>
    <row r="4" spans="2:13" ht="16" thickBot="1">
      <c r="B4" s="93" t="s">
        <v>150</v>
      </c>
      <c r="C4" s="94"/>
      <c r="D4" s="94"/>
      <c r="E4" s="94"/>
      <c r="F4" s="95"/>
      <c r="G4" s="93" t="s">
        <v>151</v>
      </c>
      <c r="H4" s="94"/>
      <c r="I4" s="94"/>
      <c r="J4" s="94"/>
      <c r="K4" s="96"/>
      <c r="L4" s="97" t="s">
        <v>152</v>
      </c>
      <c r="M4" s="98"/>
    </row>
    <row r="5" spans="2:13" ht="15">
      <c r="B5" s="99" t="s">
        <v>153</v>
      </c>
      <c r="C5" s="524" t="s">
        <v>328</v>
      </c>
      <c r="D5" s="401"/>
      <c r="E5" s="401"/>
      <c r="F5" s="405"/>
      <c r="G5" s="100" t="s">
        <v>154</v>
      </c>
      <c r="H5" s="525"/>
      <c r="I5" s="526"/>
      <c r="J5" s="526"/>
      <c r="K5" s="527"/>
      <c r="L5" s="101" t="s">
        <v>155</v>
      </c>
      <c r="M5" s="102" t="s">
        <v>37</v>
      </c>
    </row>
    <row r="6" spans="2:13" ht="15">
      <c r="B6" s="99" t="s">
        <v>156</v>
      </c>
      <c r="C6" s="521" t="s">
        <v>329</v>
      </c>
      <c r="D6" s="522"/>
      <c r="E6" s="522"/>
      <c r="F6" s="523"/>
      <c r="G6" s="103" t="s">
        <v>157</v>
      </c>
      <c r="H6" s="502"/>
      <c r="I6" s="528"/>
      <c r="J6" s="528"/>
      <c r="K6" s="529"/>
      <c r="L6" s="104" t="s">
        <v>158</v>
      </c>
      <c r="M6" s="105" t="s">
        <v>337</v>
      </c>
    </row>
    <row r="7" spans="2:13" ht="15">
      <c r="B7" s="99" t="s">
        <v>159</v>
      </c>
      <c r="C7" s="521" t="s">
        <v>330</v>
      </c>
      <c r="D7" s="522"/>
      <c r="E7" s="522"/>
      <c r="F7" s="523"/>
      <c r="G7" s="106" t="s">
        <v>160</v>
      </c>
      <c r="H7" s="530"/>
      <c r="I7" s="531"/>
      <c r="J7" s="531"/>
      <c r="K7" s="532"/>
      <c r="L7" s="107" t="s">
        <v>30</v>
      </c>
      <c r="M7" s="108" t="s">
        <v>338</v>
      </c>
    </row>
    <row r="8" spans="2:13" ht="15">
      <c r="B8" s="99" t="s">
        <v>161</v>
      </c>
      <c r="C8" s="521" t="s">
        <v>331</v>
      </c>
      <c r="D8" s="522"/>
      <c r="E8" s="522"/>
      <c r="F8" s="523"/>
      <c r="G8" s="103" t="s">
        <v>157</v>
      </c>
      <c r="H8" s="502"/>
      <c r="I8" s="503"/>
      <c r="J8" s="503"/>
      <c r="K8" s="504"/>
      <c r="L8" s="109" t="s">
        <v>31</v>
      </c>
      <c r="M8" s="105" t="s">
        <v>339</v>
      </c>
    </row>
    <row r="9" spans="2:13" ht="15">
      <c r="B9" s="99" t="s">
        <v>162</v>
      </c>
      <c r="C9" s="521" t="s">
        <v>331</v>
      </c>
      <c r="D9" s="522"/>
      <c r="E9" s="522"/>
      <c r="F9" s="523"/>
      <c r="G9" s="106" t="s">
        <v>163</v>
      </c>
      <c r="H9" s="505"/>
      <c r="I9" s="506"/>
      <c r="J9" s="506"/>
      <c r="K9" s="507"/>
      <c r="L9" s="107" t="s">
        <v>32</v>
      </c>
      <c r="M9" s="108" t="s">
        <v>340</v>
      </c>
    </row>
    <row r="10" spans="2:13" ht="16" thickBot="1">
      <c r="B10" s="110"/>
      <c r="C10" s="499"/>
      <c r="D10" s="500"/>
      <c r="E10" s="500"/>
      <c r="F10" s="501"/>
      <c r="G10" s="103" t="s">
        <v>164</v>
      </c>
      <c r="H10" s="502"/>
      <c r="I10" s="503"/>
      <c r="J10" s="503"/>
      <c r="K10" s="504"/>
      <c r="L10" s="109" t="s">
        <v>33</v>
      </c>
      <c r="M10" s="105" t="s">
        <v>341</v>
      </c>
    </row>
    <row r="11" spans="2:13" ht="16" thickBot="1">
      <c r="B11" s="111" t="s">
        <v>165</v>
      </c>
      <c r="C11" s="112" t="s">
        <v>166</v>
      </c>
      <c r="D11" s="112"/>
      <c r="E11" s="113" t="s">
        <v>167</v>
      </c>
      <c r="F11" s="114" t="s">
        <v>168</v>
      </c>
      <c r="G11" s="106" t="s">
        <v>169</v>
      </c>
      <c r="H11" s="505"/>
      <c r="I11" s="506"/>
      <c r="J11" s="506"/>
      <c r="K11" s="507"/>
      <c r="L11" s="107" t="s">
        <v>34</v>
      </c>
      <c r="M11" s="108" t="s">
        <v>342</v>
      </c>
    </row>
    <row r="12" spans="2:13" ht="15">
      <c r="B12" s="115" t="s">
        <v>330</v>
      </c>
      <c r="C12" s="400" t="s">
        <v>36</v>
      </c>
      <c r="D12" s="402"/>
      <c r="E12" s="116">
        <v>15</v>
      </c>
      <c r="F12" s="117"/>
      <c r="G12" s="103" t="s">
        <v>170</v>
      </c>
      <c r="H12" s="508"/>
      <c r="I12" s="509"/>
      <c r="J12" s="509"/>
      <c r="K12" s="510"/>
      <c r="L12" s="104" t="s">
        <v>171</v>
      </c>
      <c r="M12" s="105" t="s">
        <v>342</v>
      </c>
    </row>
    <row r="13" spans="2:13" ht="15">
      <c r="B13" s="118" t="s">
        <v>331</v>
      </c>
      <c r="C13" s="514" t="s">
        <v>334</v>
      </c>
      <c r="D13" s="515"/>
      <c r="E13" s="119">
        <v>5</v>
      </c>
      <c r="F13" s="120"/>
      <c r="G13" s="103" t="s">
        <v>172</v>
      </c>
      <c r="H13" s="511"/>
      <c r="I13" s="512"/>
      <c r="J13" s="512"/>
      <c r="K13" s="513"/>
      <c r="L13" s="101" t="s">
        <v>173</v>
      </c>
      <c r="M13" s="121" t="s">
        <v>343</v>
      </c>
    </row>
    <row r="14" spans="2:13" ht="15">
      <c r="B14" s="118" t="s">
        <v>332</v>
      </c>
      <c r="C14" s="514" t="s">
        <v>335</v>
      </c>
      <c r="D14" s="515"/>
      <c r="E14" s="119">
        <v>5</v>
      </c>
      <c r="F14" s="120"/>
      <c r="G14" s="106" t="s">
        <v>174</v>
      </c>
      <c r="H14" s="306" t="s">
        <v>175</v>
      </c>
      <c r="I14" s="307"/>
      <c r="J14" s="307"/>
      <c r="K14" s="308"/>
      <c r="L14" s="122"/>
      <c r="M14" s="123"/>
    </row>
    <row r="15" spans="2:13" ht="15">
      <c r="B15" s="118" t="s">
        <v>333</v>
      </c>
      <c r="C15" s="514" t="s">
        <v>336</v>
      </c>
      <c r="D15" s="515"/>
      <c r="E15" s="119">
        <v>5</v>
      </c>
      <c r="F15" s="120"/>
      <c r="G15" s="103" t="s">
        <v>176</v>
      </c>
      <c r="H15" s="516"/>
      <c r="I15" s="517"/>
      <c r="J15" s="517"/>
      <c r="K15" s="518"/>
      <c r="L15" s="101"/>
      <c r="M15" s="124"/>
    </row>
    <row r="16" spans="2:13" ht="15">
      <c r="B16" s="118"/>
      <c r="C16" s="514"/>
      <c r="D16" s="515"/>
      <c r="E16" s="119"/>
      <c r="F16" s="120"/>
      <c r="G16" s="125"/>
      <c r="H16" s="85"/>
      <c r="I16" s="85"/>
      <c r="J16" s="85"/>
      <c r="K16" s="126"/>
      <c r="L16" s="85"/>
      <c r="M16" s="126"/>
    </row>
    <row r="17" spans="1:64" ht="15">
      <c r="B17" s="118"/>
      <c r="C17" s="514"/>
      <c r="D17" s="515"/>
      <c r="E17" s="119"/>
      <c r="F17" s="120"/>
      <c r="G17" s="125"/>
      <c r="H17" s="85"/>
      <c r="I17" s="85"/>
      <c r="J17" s="85"/>
      <c r="K17" s="126"/>
      <c r="L17" s="85"/>
      <c r="M17" s="126"/>
    </row>
    <row r="18" spans="1:64" ht="16" thickBot="1">
      <c r="B18" s="128"/>
      <c r="C18" s="519"/>
      <c r="D18" s="520"/>
      <c r="E18" s="129"/>
      <c r="F18" s="130"/>
      <c r="G18" s="131"/>
      <c r="H18" s="132"/>
      <c r="I18" s="132"/>
      <c r="J18" s="132"/>
      <c r="K18" s="133"/>
      <c r="L18" s="132"/>
      <c r="M18" s="133"/>
    </row>
    <row r="19" spans="1:64" s="138" customFormat="1" ht="17">
      <c r="A19" s="134"/>
      <c r="B19" s="135" t="s">
        <v>177</v>
      </c>
      <c r="C19" s="136"/>
      <c r="D19" s="136"/>
      <c r="E19" s="136"/>
      <c r="F19" s="136"/>
      <c r="G19" s="136"/>
      <c r="H19" s="136"/>
      <c r="I19" s="136"/>
      <c r="J19" s="136"/>
      <c r="K19" s="136"/>
      <c r="L19" s="136"/>
      <c r="M19" s="137"/>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row>
    <row r="20" spans="1:64" s="85" customFormat="1">
      <c r="B20" s="139" t="s">
        <v>178</v>
      </c>
      <c r="C20" s="140"/>
      <c r="D20" s="140"/>
      <c r="E20" s="140"/>
      <c r="F20" s="140"/>
      <c r="G20" s="140"/>
      <c r="H20" s="140"/>
      <c r="I20" s="140"/>
      <c r="J20" s="140"/>
      <c r="K20" s="140"/>
      <c r="L20" s="140"/>
      <c r="M20" s="141"/>
    </row>
    <row r="21" spans="1:64">
      <c r="B21" s="465" t="s">
        <v>375</v>
      </c>
      <c r="C21" s="466"/>
      <c r="D21" s="466"/>
      <c r="E21" s="466"/>
      <c r="F21" s="466"/>
      <c r="G21" s="466"/>
      <c r="H21" s="466"/>
      <c r="I21" s="466"/>
      <c r="J21" s="466"/>
      <c r="K21" s="466"/>
      <c r="L21" s="466"/>
      <c r="M21" s="467"/>
    </row>
    <row r="22" spans="1:64">
      <c r="B22" s="496"/>
      <c r="C22" s="497"/>
      <c r="D22" s="497"/>
      <c r="E22" s="497"/>
      <c r="F22" s="497"/>
      <c r="G22" s="497"/>
      <c r="H22" s="497"/>
      <c r="I22" s="497"/>
      <c r="J22" s="497"/>
      <c r="K22" s="497"/>
      <c r="L22" s="497"/>
      <c r="M22" s="498"/>
    </row>
    <row r="23" spans="1:64">
      <c r="B23" s="496"/>
      <c r="C23" s="497"/>
      <c r="D23" s="497"/>
      <c r="E23" s="497"/>
      <c r="F23" s="497"/>
      <c r="G23" s="497"/>
      <c r="H23" s="497"/>
      <c r="I23" s="497"/>
      <c r="J23" s="497"/>
      <c r="K23" s="497"/>
      <c r="L23" s="497"/>
      <c r="M23" s="498"/>
    </row>
    <row r="24" spans="1:64">
      <c r="B24" s="496"/>
      <c r="C24" s="497"/>
      <c r="D24" s="497"/>
      <c r="E24" s="497"/>
      <c r="F24" s="497"/>
      <c r="G24" s="497"/>
      <c r="H24" s="497"/>
      <c r="I24" s="497"/>
      <c r="J24" s="497"/>
      <c r="K24" s="497"/>
      <c r="L24" s="497"/>
      <c r="M24" s="498"/>
    </row>
    <row r="25" spans="1:64">
      <c r="B25" s="496"/>
      <c r="C25" s="497"/>
      <c r="D25" s="497"/>
      <c r="E25" s="497"/>
      <c r="F25" s="497"/>
      <c r="G25" s="497"/>
      <c r="H25" s="497"/>
      <c r="I25" s="497"/>
      <c r="J25" s="497"/>
      <c r="K25" s="497"/>
      <c r="L25" s="497"/>
      <c r="M25" s="498"/>
    </row>
    <row r="26" spans="1:64" ht="15" thickBot="1">
      <c r="B26" s="468"/>
      <c r="C26" s="469"/>
      <c r="D26" s="469"/>
      <c r="E26" s="469"/>
      <c r="F26" s="469"/>
      <c r="G26" s="469"/>
      <c r="H26" s="469"/>
      <c r="I26" s="469"/>
      <c r="J26" s="469"/>
      <c r="K26" s="469"/>
      <c r="L26" s="469"/>
      <c r="M26" s="470"/>
    </row>
    <row r="27" spans="1:64" s="85" customFormat="1">
      <c r="B27" s="142" t="s">
        <v>179</v>
      </c>
      <c r="C27" s="143"/>
      <c r="D27" s="143"/>
      <c r="E27" s="143"/>
      <c r="F27" s="143"/>
      <c r="G27" s="143"/>
      <c r="H27" s="143"/>
      <c r="I27" s="143"/>
      <c r="J27" s="143"/>
      <c r="K27" s="143"/>
      <c r="L27" s="143"/>
      <c r="M27" s="144"/>
    </row>
    <row r="28" spans="1:64">
      <c r="B28" s="465" t="s">
        <v>344</v>
      </c>
      <c r="C28" s="466"/>
      <c r="D28" s="466"/>
      <c r="E28" s="466"/>
      <c r="F28" s="466"/>
      <c r="G28" s="466"/>
      <c r="H28" s="466"/>
      <c r="I28" s="466"/>
      <c r="J28" s="466"/>
      <c r="K28" s="466"/>
      <c r="L28" s="466"/>
      <c r="M28" s="467"/>
    </row>
    <row r="29" spans="1:64" ht="15" thickBot="1">
      <c r="B29" s="468"/>
      <c r="C29" s="469"/>
      <c r="D29" s="469"/>
      <c r="E29" s="469"/>
      <c r="F29" s="469"/>
      <c r="G29" s="469"/>
      <c r="H29" s="469"/>
      <c r="I29" s="469"/>
      <c r="J29" s="469"/>
      <c r="K29" s="469"/>
      <c r="L29" s="469"/>
      <c r="M29" s="470"/>
    </row>
    <row r="30" spans="1:64">
      <c r="B30" s="142" t="s">
        <v>180</v>
      </c>
      <c r="C30" s="143"/>
      <c r="D30" s="143"/>
      <c r="E30" s="143"/>
      <c r="F30" s="143"/>
      <c r="G30" s="143"/>
      <c r="H30" s="143"/>
      <c r="I30" s="143"/>
      <c r="J30" s="143"/>
      <c r="K30" s="143"/>
      <c r="L30" s="143"/>
      <c r="M30" s="144"/>
    </row>
    <row r="31" spans="1:64">
      <c r="B31" s="465" t="s">
        <v>345</v>
      </c>
      <c r="C31" s="471"/>
      <c r="D31" s="471"/>
      <c r="E31" s="471"/>
      <c r="F31" s="471"/>
      <c r="G31" s="471"/>
      <c r="H31" s="471"/>
      <c r="I31" s="471"/>
      <c r="J31" s="471"/>
      <c r="K31" s="471"/>
      <c r="L31" s="471"/>
      <c r="M31" s="472"/>
    </row>
    <row r="32" spans="1:64">
      <c r="B32" s="473"/>
      <c r="C32" s="474"/>
      <c r="D32" s="474"/>
      <c r="E32" s="474"/>
      <c r="F32" s="474"/>
      <c r="G32" s="474"/>
      <c r="H32" s="474"/>
      <c r="I32" s="474"/>
      <c r="J32" s="474"/>
      <c r="K32" s="474"/>
      <c r="L32" s="474"/>
      <c r="M32" s="475"/>
    </row>
    <row r="33" spans="2:13">
      <c r="B33" s="473"/>
      <c r="C33" s="474"/>
      <c r="D33" s="474"/>
      <c r="E33" s="474"/>
      <c r="F33" s="474"/>
      <c r="G33" s="474"/>
      <c r="H33" s="474"/>
      <c r="I33" s="474"/>
      <c r="J33" s="474"/>
      <c r="K33" s="474"/>
      <c r="L33" s="474"/>
      <c r="M33" s="475"/>
    </row>
    <row r="34" spans="2:13">
      <c r="B34" s="473"/>
      <c r="C34" s="474"/>
      <c r="D34" s="474"/>
      <c r="E34" s="474"/>
      <c r="F34" s="474"/>
      <c r="G34" s="474"/>
      <c r="H34" s="474"/>
      <c r="I34" s="474"/>
      <c r="J34" s="474"/>
      <c r="K34" s="474"/>
      <c r="L34" s="474"/>
      <c r="M34" s="475"/>
    </row>
    <row r="35" spans="2:13">
      <c r="B35" s="473"/>
      <c r="C35" s="474"/>
      <c r="D35" s="474"/>
      <c r="E35" s="474"/>
      <c r="F35" s="474"/>
      <c r="G35" s="474"/>
      <c r="H35" s="474"/>
      <c r="I35" s="474"/>
      <c r="J35" s="474"/>
      <c r="K35" s="474"/>
      <c r="L35" s="474"/>
      <c r="M35" s="475"/>
    </row>
    <row r="36" spans="2:13" ht="15" thickBot="1">
      <c r="B36" s="476"/>
      <c r="C36" s="477"/>
      <c r="D36" s="477"/>
      <c r="E36" s="477"/>
      <c r="F36" s="477"/>
      <c r="G36" s="477"/>
      <c r="H36" s="477"/>
      <c r="I36" s="477"/>
      <c r="J36" s="477"/>
      <c r="K36" s="477"/>
      <c r="L36" s="477"/>
      <c r="M36" s="478"/>
    </row>
    <row r="37" spans="2:13">
      <c r="B37" s="142" t="s">
        <v>181</v>
      </c>
      <c r="C37" s="145"/>
      <c r="D37" s="145"/>
      <c r="E37" s="145"/>
      <c r="F37" s="145"/>
      <c r="G37" s="145"/>
      <c r="H37" s="145"/>
      <c r="I37" s="146" t="s">
        <v>182</v>
      </c>
      <c r="J37" s="147" t="s">
        <v>183</v>
      </c>
      <c r="K37" s="148"/>
      <c r="L37" s="148"/>
      <c r="M37" s="149"/>
    </row>
    <row r="38" spans="2:13" ht="12.75" customHeight="1">
      <c r="B38" s="479" t="s">
        <v>346</v>
      </c>
      <c r="C38" s="454"/>
      <c r="D38" s="454"/>
      <c r="E38" s="454"/>
      <c r="F38" s="454"/>
      <c r="G38" s="454"/>
      <c r="H38" s="454"/>
      <c r="I38" s="455"/>
      <c r="J38" s="484" t="s">
        <v>347</v>
      </c>
      <c r="K38" s="485"/>
      <c r="L38" s="485"/>
      <c r="M38" s="486"/>
    </row>
    <row r="39" spans="2:13" ht="12.75" customHeight="1">
      <c r="B39" s="480"/>
      <c r="C39" s="481"/>
      <c r="D39" s="481"/>
      <c r="E39" s="481"/>
      <c r="F39" s="481"/>
      <c r="G39" s="481"/>
      <c r="H39" s="481"/>
      <c r="I39" s="482"/>
      <c r="J39" s="487"/>
      <c r="K39" s="488"/>
      <c r="L39" s="488"/>
      <c r="M39" s="489"/>
    </row>
    <row r="40" spans="2:13" ht="12.75" customHeight="1">
      <c r="B40" s="480"/>
      <c r="C40" s="481"/>
      <c r="D40" s="481"/>
      <c r="E40" s="481"/>
      <c r="F40" s="481"/>
      <c r="G40" s="481"/>
      <c r="H40" s="481"/>
      <c r="I40" s="482"/>
      <c r="J40" s="484"/>
      <c r="K40" s="485"/>
      <c r="L40" s="485"/>
      <c r="M40" s="486"/>
    </row>
    <row r="41" spans="2:13" ht="12.75" customHeight="1">
      <c r="B41" s="480"/>
      <c r="C41" s="481"/>
      <c r="D41" s="481"/>
      <c r="E41" s="481"/>
      <c r="F41" s="481"/>
      <c r="G41" s="481"/>
      <c r="H41" s="481"/>
      <c r="I41" s="482"/>
      <c r="J41" s="487"/>
      <c r="K41" s="488"/>
      <c r="L41" s="488"/>
      <c r="M41" s="489"/>
    </row>
    <row r="42" spans="2:13">
      <c r="B42" s="480"/>
      <c r="C42" s="481"/>
      <c r="D42" s="481"/>
      <c r="E42" s="481"/>
      <c r="F42" s="481"/>
      <c r="G42" s="481"/>
      <c r="H42" s="481"/>
      <c r="I42" s="482"/>
      <c r="J42" s="490" t="s">
        <v>348</v>
      </c>
      <c r="K42" s="491"/>
      <c r="L42" s="491"/>
      <c r="M42" s="492"/>
    </row>
    <row r="43" spans="2:13" ht="15" thickBot="1">
      <c r="B43" s="483"/>
      <c r="C43" s="462"/>
      <c r="D43" s="462"/>
      <c r="E43" s="462"/>
      <c r="F43" s="462"/>
      <c r="G43" s="462"/>
      <c r="H43" s="462"/>
      <c r="I43" s="463"/>
      <c r="J43" s="493"/>
      <c r="K43" s="494"/>
      <c r="L43" s="494"/>
      <c r="M43" s="495"/>
    </row>
    <row r="44" spans="2:13">
      <c r="B44" s="142" t="s">
        <v>184</v>
      </c>
      <c r="C44" s="143"/>
      <c r="D44" s="143"/>
      <c r="E44" s="143"/>
      <c r="F44" s="143"/>
      <c r="G44" s="143"/>
      <c r="H44" s="143"/>
      <c r="I44" s="143"/>
      <c r="J44" s="145" t="s">
        <v>185</v>
      </c>
      <c r="K44" s="143"/>
      <c r="L44" s="143"/>
      <c r="M44" s="144"/>
    </row>
    <row r="45" spans="2:13" ht="15">
      <c r="B45" s="103" t="s">
        <v>186</v>
      </c>
      <c r="C45" s="442" t="s">
        <v>372</v>
      </c>
      <c r="D45" s="443"/>
      <c r="E45" s="443"/>
      <c r="F45" s="443"/>
      <c r="G45" s="443"/>
      <c r="H45" s="443"/>
      <c r="I45" s="444"/>
      <c r="J45" s="448" t="s">
        <v>349</v>
      </c>
      <c r="K45" s="449"/>
      <c r="L45" s="449"/>
      <c r="M45" s="450"/>
    </row>
    <row r="46" spans="2:13" ht="15">
      <c r="B46" s="103" t="s">
        <v>187</v>
      </c>
      <c r="C46" s="445"/>
      <c r="D46" s="446"/>
      <c r="E46" s="446"/>
      <c r="F46" s="446"/>
      <c r="G46" s="446"/>
      <c r="H46" s="446"/>
      <c r="I46" s="447"/>
      <c r="J46" s="451"/>
      <c r="K46" s="452"/>
      <c r="L46" s="452"/>
      <c r="M46" s="453"/>
    </row>
    <row r="47" spans="2:13" ht="15">
      <c r="B47" s="103" t="s">
        <v>188</v>
      </c>
      <c r="C47" s="442" t="s">
        <v>350</v>
      </c>
      <c r="D47" s="454"/>
      <c r="E47" s="454"/>
      <c r="F47" s="454"/>
      <c r="G47" s="454"/>
      <c r="H47" s="454"/>
      <c r="I47" s="455"/>
      <c r="J47" s="442"/>
      <c r="K47" s="454"/>
      <c r="L47" s="454"/>
      <c r="M47" s="459"/>
    </row>
    <row r="48" spans="2:13" ht="15">
      <c r="B48" s="150"/>
      <c r="C48" s="456"/>
      <c r="D48" s="457"/>
      <c r="E48" s="457"/>
      <c r="F48" s="457"/>
      <c r="G48" s="457"/>
      <c r="H48" s="457"/>
      <c r="I48" s="458"/>
      <c r="J48" s="456"/>
      <c r="K48" s="457"/>
      <c r="L48" s="457"/>
      <c r="M48" s="460"/>
    </row>
    <row r="49" spans="1:64" ht="15">
      <c r="B49" s="103" t="s">
        <v>189</v>
      </c>
      <c r="C49" s="442"/>
      <c r="D49" s="454"/>
      <c r="E49" s="454"/>
      <c r="F49" s="454"/>
      <c r="G49" s="454"/>
      <c r="H49" s="454"/>
      <c r="I49" s="455"/>
      <c r="J49" s="442"/>
      <c r="K49" s="454"/>
      <c r="L49" s="454"/>
      <c r="M49" s="459"/>
    </row>
    <row r="50" spans="1:64" ht="15" thickBot="1">
      <c r="B50" s="151"/>
      <c r="C50" s="461"/>
      <c r="D50" s="462"/>
      <c r="E50" s="462"/>
      <c r="F50" s="462"/>
      <c r="G50" s="462"/>
      <c r="H50" s="462"/>
      <c r="I50" s="463"/>
      <c r="J50" s="461"/>
      <c r="K50" s="462"/>
      <c r="L50" s="462"/>
      <c r="M50" s="464"/>
    </row>
    <row r="51" spans="1:64" s="138" customFormat="1" ht="18" thickBot="1">
      <c r="A51" s="134"/>
      <c r="B51" s="152" t="s">
        <v>190</v>
      </c>
      <c r="C51" s="153"/>
      <c r="D51" s="153"/>
      <c r="E51" s="153"/>
      <c r="F51" s="153"/>
      <c r="G51" s="153"/>
      <c r="H51" s="153"/>
      <c r="I51" s="153"/>
      <c r="J51" s="153"/>
      <c r="K51" s="153"/>
      <c r="L51" s="153"/>
      <c r="M51" s="15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row>
    <row r="52" spans="1:64" s="138" customFormat="1" ht="16">
      <c r="A52" s="134"/>
      <c r="B52" s="155" t="s">
        <v>191</v>
      </c>
      <c r="C52" s="156"/>
      <c r="D52" s="156"/>
      <c r="E52" s="156"/>
      <c r="F52" s="157"/>
      <c r="G52" s="158"/>
      <c r="H52" s="156"/>
      <c r="I52" s="159" t="s">
        <v>36</v>
      </c>
      <c r="J52" s="159"/>
      <c r="K52" s="156"/>
      <c r="L52" s="157"/>
      <c r="M52" s="160"/>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row>
    <row r="53" spans="1:64" ht="15">
      <c r="B53" s="103" t="s">
        <v>192</v>
      </c>
      <c r="C53" s="438"/>
      <c r="D53" s="438"/>
      <c r="E53" s="438"/>
      <c r="F53" s="438"/>
      <c r="G53" s="161"/>
      <c r="H53" s="161"/>
      <c r="I53" s="161"/>
      <c r="J53" s="162" t="s">
        <v>192</v>
      </c>
      <c r="K53" s="439"/>
      <c r="L53" s="440"/>
      <c r="M53" s="441"/>
    </row>
    <row r="54" spans="1:64" ht="15">
      <c r="B54" s="103" t="s">
        <v>193</v>
      </c>
      <c r="C54" s="438"/>
      <c r="D54" s="438"/>
      <c r="E54" s="438"/>
      <c r="F54" s="438"/>
      <c r="G54" s="161"/>
      <c r="H54" s="161"/>
      <c r="I54" s="161"/>
      <c r="J54" s="162" t="s">
        <v>193</v>
      </c>
      <c r="K54" s="439"/>
      <c r="L54" s="440"/>
      <c r="M54" s="441"/>
    </row>
    <row r="55" spans="1:64" ht="15">
      <c r="B55" s="103"/>
      <c r="C55" s="161"/>
      <c r="D55" s="161"/>
      <c r="E55" s="161"/>
      <c r="F55" s="161"/>
      <c r="G55" s="163"/>
      <c r="H55" s="161"/>
      <c r="I55" s="161"/>
      <c r="J55" s="161"/>
      <c r="K55" s="164"/>
      <c r="L55" s="164"/>
      <c r="M55" s="165"/>
    </row>
    <row r="56" spans="1:64" ht="15">
      <c r="B56" s="166" t="s">
        <v>194</v>
      </c>
      <c r="C56" s="161"/>
      <c r="D56" s="161"/>
      <c r="E56" s="161"/>
      <c r="F56" s="161"/>
      <c r="G56" s="161"/>
      <c r="H56" s="161"/>
      <c r="I56" s="167" t="s">
        <v>195</v>
      </c>
      <c r="J56" s="167"/>
      <c r="K56" s="164"/>
      <c r="L56" s="164"/>
      <c r="M56" s="165"/>
    </row>
    <row r="57" spans="1:64" ht="15">
      <c r="B57" s="103" t="s">
        <v>192</v>
      </c>
      <c r="C57" s="438"/>
      <c r="D57" s="438"/>
      <c r="E57" s="438"/>
      <c r="F57" s="438"/>
      <c r="G57" s="161"/>
      <c r="H57" s="161"/>
      <c r="I57" s="161"/>
      <c r="J57" s="162" t="s">
        <v>192</v>
      </c>
      <c r="K57" s="439"/>
      <c r="L57" s="440"/>
      <c r="M57" s="441"/>
    </row>
    <row r="58" spans="1:64" ht="15">
      <c r="B58" s="103" t="s">
        <v>193</v>
      </c>
      <c r="C58" s="438"/>
      <c r="D58" s="438"/>
      <c r="E58" s="438"/>
      <c r="F58" s="438"/>
      <c r="G58" s="161"/>
      <c r="H58" s="161"/>
      <c r="I58" s="161"/>
      <c r="J58" s="162" t="s">
        <v>193</v>
      </c>
      <c r="K58" s="321"/>
      <c r="L58" s="322"/>
      <c r="M58" s="323"/>
    </row>
    <row r="59" spans="1:64" ht="15">
      <c r="B59" s="103"/>
      <c r="C59" s="161"/>
      <c r="D59" s="161"/>
      <c r="E59" s="161"/>
      <c r="F59" s="161"/>
      <c r="G59" s="161"/>
      <c r="H59" s="161"/>
      <c r="I59" s="161"/>
      <c r="J59" s="162"/>
      <c r="K59" s="164"/>
      <c r="L59" s="164"/>
      <c r="M59" s="165"/>
    </row>
    <row r="60" spans="1:64" ht="15">
      <c r="B60" s="166" t="s">
        <v>195</v>
      </c>
      <c r="C60" s="161"/>
      <c r="D60" s="161"/>
      <c r="E60" s="161"/>
      <c r="F60" s="161"/>
      <c r="G60" s="161"/>
      <c r="H60" s="161"/>
      <c r="I60" s="167" t="s">
        <v>195</v>
      </c>
      <c r="J60" s="167"/>
      <c r="K60" s="164"/>
      <c r="L60" s="164"/>
      <c r="M60" s="165"/>
    </row>
    <row r="61" spans="1:64" ht="15">
      <c r="B61" s="103" t="s">
        <v>192</v>
      </c>
      <c r="C61" s="438"/>
      <c r="D61" s="438"/>
      <c r="E61" s="438"/>
      <c r="F61" s="438"/>
      <c r="G61" s="161"/>
      <c r="H61" s="161"/>
      <c r="I61" s="161"/>
      <c r="J61" s="162" t="s">
        <v>192</v>
      </c>
      <c r="K61" s="439"/>
      <c r="L61" s="440"/>
      <c r="M61" s="441"/>
    </row>
    <row r="62" spans="1:64" ht="15">
      <c r="B62" s="103" t="s">
        <v>193</v>
      </c>
      <c r="C62" s="438"/>
      <c r="D62" s="438"/>
      <c r="E62" s="438"/>
      <c r="F62" s="438"/>
      <c r="G62" s="161"/>
      <c r="H62" s="161"/>
      <c r="I62" s="161"/>
      <c r="J62" s="162" t="s">
        <v>193</v>
      </c>
      <c r="K62" s="439"/>
      <c r="L62" s="440"/>
      <c r="M62" s="441"/>
    </row>
    <row r="63" spans="1:64" ht="15">
      <c r="B63" s="168"/>
      <c r="C63" s="161"/>
      <c r="D63" s="161"/>
      <c r="E63" s="161"/>
      <c r="F63" s="161"/>
      <c r="G63" s="161"/>
      <c r="H63" s="161"/>
      <c r="I63" s="161"/>
      <c r="J63" s="161"/>
      <c r="K63" s="161"/>
      <c r="L63" s="161"/>
      <c r="M63" s="123"/>
    </row>
    <row r="64" spans="1:64" ht="15">
      <c r="B64" s="169" t="s">
        <v>196</v>
      </c>
      <c r="C64" s="437"/>
      <c r="D64" s="437"/>
      <c r="E64" s="161"/>
      <c r="F64" s="161"/>
      <c r="G64" s="161"/>
      <c r="H64" s="161"/>
      <c r="I64" s="161"/>
      <c r="J64" s="161"/>
      <c r="K64" s="161"/>
      <c r="L64" s="161"/>
      <c r="M64" s="123"/>
    </row>
    <row r="65" spans="1:64" ht="16" thickBot="1">
      <c r="B65" s="170"/>
      <c r="C65" s="171"/>
      <c r="D65" s="171"/>
      <c r="E65" s="171"/>
      <c r="F65" s="171"/>
      <c r="G65" s="171"/>
      <c r="H65" s="171"/>
      <c r="I65" s="171"/>
      <c r="J65" s="171"/>
      <c r="K65" s="171"/>
      <c r="L65" s="171"/>
      <c r="M65" s="172"/>
    </row>
    <row r="66" spans="1:64" s="138" customFormat="1" ht="17">
      <c r="A66" s="134"/>
      <c r="B66" s="135" t="s">
        <v>197</v>
      </c>
      <c r="C66" s="136"/>
      <c r="D66" s="136"/>
      <c r="E66" s="136"/>
      <c r="F66" s="136"/>
      <c r="G66" s="136"/>
      <c r="H66" s="136"/>
      <c r="I66" s="136"/>
      <c r="J66" s="136"/>
      <c r="K66" s="136"/>
      <c r="L66" s="136"/>
      <c r="M66" s="137"/>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row>
    <row r="67" spans="1:64">
      <c r="B67" s="139" t="s">
        <v>198</v>
      </c>
      <c r="C67" s="173"/>
      <c r="D67" s="173"/>
      <c r="E67" s="173"/>
      <c r="F67" s="173"/>
      <c r="G67" s="173"/>
      <c r="H67" s="173"/>
      <c r="I67" s="173"/>
      <c r="J67" s="173" t="s">
        <v>196</v>
      </c>
      <c r="K67" s="173" t="s">
        <v>199</v>
      </c>
      <c r="L67" s="173"/>
      <c r="M67" s="174"/>
    </row>
    <row r="68" spans="1:64">
      <c r="B68" s="406"/>
      <c r="C68" s="407"/>
      <c r="D68" s="407"/>
      <c r="E68" s="407"/>
      <c r="F68" s="407"/>
      <c r="G68" s="407"/>
      <c r="H68" s="407"/>
      <c r="I68" s="408"/>
      <c r="J68" s="415"/>
      <c r="K68" s="418"/>
      <c r="L68" s="407"/>
      <c r="M68" s="419"/>
    </row>
    <row r="69" spans="1:64">
      <c r="B69" s="409"/>
      <c r="C69" s="410"/>
      <c r="D69" s="410"/>
      <c r="E69" s="410"/>
      <c r="F69" s="410"/>
      <c r="G69" s="410"/>
      <c r="H69" s="410"/>
      <c r="I69" s="411"/>
      <c r="J69" s="416"/>
      <c r="K69" s="420"/>
      <c r="L69" s="410"/>
      <c r="M69" s="421"/>
    </row>
    <row r="70" spans="1:64">
      <c r="B70" s="412"/>
      <c r="C70" s="413"/>
      <c r="D70" s="413"/>
      <c r="E70" s="413"/>
      <c r="F70" s="413"/>
      <c r="G70" s="413"/>
      <c r="H70" s="413"/>
      <c r="I70" s="414"/>
      <c r="J70" s="417"/>
      <c r="K70" s="422"/>
      <c r="L70" s="413"/>
      <c r="M70" s="423"/>
    </row>
    <row r="71" spans="1:64">
      <c r="B71" s="139" t="s">
        <v>200</v>
      </c>
      <c r="C71" s="173"/>
      <c r="D71" s="173"/>
      <c r="E71" s="173"/>
      <c r="F71" s="173"/>
      <c r="G71" s="173"/>
      <c r="H71" s="173"/>
      <c r="I71" s="173"/>
      <c r="J71" s="173" t="s">
        <v>196</v>
      </c>
      <c r="K71" s="173" t="s">
        <v>199</v>
      </c>
      <c r="L71" s="173"/>
      <c r="M71" s="174"/>
    </row>
    <row r="72" spans="1:64" s="85" customFormat="1">
      <c r="B72" s="424"/>
      <c r="C72" s="425"/>
      <c r="D72" s="425"/>
      <c r="E72" s="425"/>
      <c r="F72" s="425"/>
      <c r="G72" s="425"/>
      <c r="H72" s="425"/>
      <c r="I72" s="426"/>
      <c r="J72" s="415"/>
      <c r="K72" s="418"/>
      <c r="L72" s="407"/>
      <c r="M72" s="419"/>
    </row>
    <row r="73" spans="1:64">
      <c r="B73" s="427"/>
      <c r="C73" s="428"/>
      <c r="D73" s="428"/>
      <c r="E73" s="428"/>
      <c r="F73" s="428"/>
      <c r="G73" s="428"/>
      <c r="H73" s="428"/>
      <c r="I73" s="429"/>
      <c r="J73" s="416"/>
      <c r="K73" s="420"/>
      <c r="L73" s="410"/>
      <c r="M73" s="421"/>
    </row>
    <row r="74" spans="1:64" ht="15" thickBot="1">
      <c r="B74" s="430"/>
      <c r="C74" s="431"/>
      <c r="D74" s="431"/>
      <c r="E74" s="431"/>
      <c r="F74" s="431"/>
      <c r="G74" s="431"/>
      <c r="H74" s="431"/>
      <c r="I74" s="432"/>
      <c r="J74" s="433"/>
      <c r="K74" s="434"/>
      <c r="L74" s="435"/>
      <c r="M74" s="436"/>
    </row>
    <row r="75" spans="1:64" ht="15">
      <c r="B75" s="175" t="s">
        <v>201</v>
      </c>
      <c r="C75" s="400"/>
      <c r="D75" s="401"/>
      <c r="E75" s="402"/>
      <c r="F75" s="156"/>
      <c r="G75" s="156" t="s">
        <v>202</v>
      </c>
      <c r="H75" s="403"/>
      <c r="I75" s="404"/>
      <c r="J75" s="156"/>
      <c r="K75" s="156" t="s">
        <v>203</v>
      </c>
      <c r="L75" s="400"/>
      <c r="M75" s="405"/>
    </row>
    <row r="76" spans="1:64" ht="16" thickBot="1">
      <c r="B76" s="170"/>
      <c r="C76" s="171"/>
      <c r="D76" s="171"/>
      <c r="E76" s="171"/>
      <c r="F76" s="171"/>
      <c r="G76" s="171"/>
      <c r="H76" s="171"/>
      <c r="I76" s="171"/>
      <c r="J76" s="171"/>
      <c r="K76" s="171"/>
      <c r="L76" s="171"/>
      <c r="M76" s="176"/>
    </row>
    <row r="77" spans="1:64">
      <c r="B77" s="85"/>
      <c r="C77" s="85"/>
      <c r="D77" s="85"/>
      <c r="E77" s="85"/>
      <c r="F77" s="85"/>
      <c r="G77" s="85"/>
      <c r="H77" s="85"/>
      <c r="I77" s="85"/>
      <c r="J77" s="85"/>
      <c r="K77" s="85"/>
      <c r="L77" s="85"/>
      <c r="M77" s="85"/>
    </row>
    <row r="78" spans="1:64">
      <c r="B78" s="85"/>
      <c r="C78" s="85"/>
      <c r="D78" s="85"/>
      <c r="E78" s="85"/>
      <c r="F78" s="85"/>
      <c r="G78" s="85"/>
      <c r="H78" s="85"/>
      <c r="I78" s="85"/>
      <c r="J78" s="85"/>
      <c r="K78" s="85"/>
      <c r="L78" s="85"/>
      <c r="M78" s="85"/>
    </row>
    <row r="79" spans="1:64">
      <c r="B79" s="85"/>
      <c r="C79" s="85"/>
      <c r="D79" s="85"/>
      <c r="E79" s="85"/>
      <c r="F79" s="85"/>
      <c r="G79" s="85"/>
      <c r="H79" s="85"/>
      <c r="I79" s="85"/>
      <c r="J79" s="85"/>
      <c r="K79" s="85"/>
      <c r="L79" s="85"/>
      <c r="M79" s="85"/>
    </row>
    <row r="80" spans="1:64">
      <c r="B80" s="85"/>
      <c r="C80" s="85"/>
      <c r="D80" s="85"/>
      <c r="E80" s="85"/>
      <c r="F80" s="85"/>
      <c r="G80" s="85"/>
      <c r="H80" s="85"/>
      <c r="I80" s="85"/>
      <c r="J80" s="85"/>
      <c r="K80" s="85"/>
      <c r="L80" s="85"/>
      <c r="M80" s="85"/>
    </row>
    <row r="81" s="85" customFormat="1"/>
    <row r="82" s="85" customFormat="1"/>
    <row r="83" s="85" customFormat="1"/>
    <row r="84" s="85" customFormat="1"/>
    <row r="85" s="85" customFormat="1"/>
    <row r="86" s="85" customFormat="1"/>
    <row r="87" s="85" customFormat="1"/>
    <row r="88" s="85" customFormat="1"/>
    <row r="89" s="85" customFormat="1"/>
    <row r="90" s="85" customFormat="1"/>
    <row r="91" s="85" customFormat="1"/>
    <row r="92" s="85" customFormat="1"/>
    <row r="93" s="85" customFormat="1"/>
    <row r="94" s="85" customFormat="1"/>
    <row r="95" s="85" customFormat="1"/>
    <row r="96" s="85" customFormat="1"/>
  </sheetData>
  <mergeCells count="53">
    <mergeCell ref="C8:F8"/>
    <mergeCell ref="H8:K9"/>
    <mergeCell ref="C9:F9"/>
    <mergeCell ref="C5:F5"/>
    <mergeCell ref="H5:K5"/>
    <mergeCell ref="C6:F6"/>
    <mergeCell ref="H6:K7"/>
    <mergeCell ref="C7:F7"/>
    <mergeCell ref="B21:M26"/>
    <mergeCell ref="C10:F10"/>
    <mergeCell ref="H10:K11"/>
    <mergeCell ref="C12:D12"/>
    <mergeCell ref="H12:K13"/>
    <mergeCell ref="C13:D13"/>
    <mergeCell ref="C14:D14"/>
    <mergeCell ref="C15:D15"/>
    <mergeCell ref="H15:K15"/>
    <mergeCell ref="C16:D16"/>
    <mergeCell ref="C17:D17"/>
    <mergeCell ref="C18:D18"/>
    <mergeCell ref="B28:M29"/>
    <mergeCell ref="B31:M36"/>
    <mergeCell ref="B38:I43"/>
    <mergeCell ref="J38:M39"/>
    <mergeCell ref="J40:M41"/>
    <mergeCell ref="J42:M43"/>
    <mergeCell ref="C45:I46"/>
    <mergeCell ref="J45:M46"/>
    <mergeCell ref="C47:I48"/>
    <mergeCell ref="J47:M48"/>
    <mergeCell ref="C49:I50"/>
    <mergeCell ref="J49:M50"/>
    <mergeCell ref="C64:D64"/>
    <mergeCell ref="C53:F53"/>
    <mergeCell ref="K53:M53"/>
    <mergeCell ref="C54:F54"/>
    <mergeCell ref="K54:M54"/>
    <mergeCell ref="C57:F57"/>
    <mergeCell ref="K57:M57"/>
    <mergeCell ref="C58:F58"/>
    <mergeCell ref="C61:F61"/>
    <mergeCell ref="K61:M61"/>
    <mergeCell ref="C62:F62"/>
    <mergeCell ref="K62:M62"/>
    <mergeCell ref="C75:E75"/>
    <mergeCell ref="H75:I75"/>
    <mergeCell ref="L75:M75"/>
    <mergeCell ref="B68:I70"/>
    <mergeCell ref="J68:J70"/>
    <mergeCell ref="K68:M70"/>
    <mergeCell ref="B72:I74"/>
    <mergeCell ref="J72:J74"/>
    <mergeCell ref="K72:M74"/>
  </mergeCells>
  <pageMargins left="0.23622047244094491" right="0.25453431372549018" top="0.74803149606299213" bottom="0.74803149606299213" header="0.31496062992125984" footer="0.31496062992125984"/>
  <pageSetup paperSize="9" scale="67" orientation="portrait" horizontalDpi="4294967293" verticalDpi="4294967293" r:id="rId1"/>
  <headerFooter scaleWithDoc="0">
    <oddFooter>&amp;R&amp;"-,Standard"Seite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77621-F60F-124C-B787-31F4CE7C33EC}">
  <sheetPr codeName="Tabelle4">
    <pageSetUpPr fitToPage="1"/>
  </sheetPr>
  <dimension ref="B1:O43"/>
  <sheetViews>
    <sheetView showGridLines="0" topLeftCell="A114" zoomScaleNormal="100" zoomScaleSheetLayoutView="100" workbookViewId="0">
      <selection activeCell="H144" sqref="H144"/>
    </sheetView>
  </sheetViews>
  <sheetFormatPr baseColWidth="10" defaultColWidth="11.5" defaultRowHeight="14"/>
  <cols>
    <col min="1" max="1" width="0.83203125" style="219" customWidth="1"/>
    <col min="2" max="2" width="15" style="219" customWidth="1"/>
    <col min="3" max="7" width="19.33203125" style="219" customWidth="1"/>
    <col min="8" max="8" width="55.6640625" style="219" customWidth="1"/>
    <col min="9" max="9" width="11.5" style="219"/>
    <col min="10" max="11" width="1.5" style="219" customWidth="1"/>
    <col min="12" max="13" width="11.5" style="219"/>
    <col min="14" max="14" width="2.5" style="219" customWidth="1"/>
    <col min="15" max="16384" width="11.5" style="219"/>
  </cols>
  <sheetData>
    <row r="1" spans="2:15" ht="5.25" customHeight="1" thickBot="1"/>
    <row r="2" spans="2:15" ht="12.75" customHeight="1" thickBot="1">
      <c r="B2" s="533" t="s">
        <v>296</v>
      </c>
      <c r="C2" s="533"/>
      <c r="D2" s="533"/>
      <c r="E2" s="533"/>
      <c r="F2" s="533"/>
      <c r="G2" s="533"/>
      <c r="H2" s="533"/>
    </row>
    <row r="3" spans="2:15" ht="18" customHeight="1" thickBot="1">
      <c r="B3" s="533"/>
      <c r="C3" s="533"/>
      <c r="D3" s="533"/>
      <c r="E3" s="533"/>
      <c r="F3" s="533"/>
      <c r="G3" s="533"/>
      <c r="H3" s="533"/>
    </row>
    <row r="4" spans="2:15" ht="16.5" customHeight="1" thickBot="1">
      <c r="B4" s="533"/>
      <c r="C4" s="533"/>
      <c r="D4" s="533"/>
      <c r="E4" s="533"/>
      <c r="F4" s="533"/>
      <c r="G4" s="533"/>
      <c r="H4" s="533"/>
    </row>
    <row r="5" spans="2:15" ht="24.75" customHeight="1" thickBot="1">
      <c r="B5" s="534" t="s">
        <v>156</v>
      </c>
      <c r="C5" s="534"/>
      <c r="D5" s="535" t="s">
        <v>329</v>
      </c>
      <c r="E5" s="536"/>
      <c r="F5" s="536"/>
      <c r="G5" s="536"/>
      <c r="H5" s="537"/>
      <c r="L5" s="324"/>
      <c r="M5" s="324"/>
      <c r="N5" s="324"/>
      <c r="O5" s="324"/>
    </row>
    <row r="6" spans="2:15">
      <c r="L6" s="324"/>
      <c r="M6" s="324"/>
      <c r="N6" s="324"/>
      <c r="O6" s="324"/>
    </row>
    <row r="7" spans="2:15">
      <c r="L7" s="324"/>
      <c r="M7" s="324"/>
      <c r="N7" s="324"/>
      <c r="O7" s="324"/>
    </row>
    <row r="8" spans="2:15">
      <c r="L8" s="324"/>
      <c r="M8" s="324"/>
      <c r="N8" s="324"/>
      <c r="O8" s="324"/>
    </row>
    <row r="9" spans="2:15" ht="16">
      <c r="L9" s="324"/>
      <c r="M9" s="325" t="s">
        <v>373</v>
      </c>
      <c r="N9" s="324"/>
      <c r="O9" s="324"/>
    </row>
    <row r="10" spans="2:15">
      <c r="L10" s="324"/>
      <c r="M10" s="324"/>
      <c r="N10" s="324"/>
      <c r="O10" s="324"/>
    </row>
    <row r="11" spans="2:15">
      <c r="L11" s="324"/>
      <c r="M11" s="324"/>
      <c r="N11" s="324"/>
      <c r="O11" s="324"/>
    </row>
    <row r="12" spans="2:15">
      <c r="L12" s="324"/>
      <c r="M12" s="324"/>
      <c r="N12" s="324"/>
      <c r="O12" s="324"/>
    </row>
    <row r="13" spans="2:15">
      <c r="L13" s="324"/>
      <c r="M13" s="324"/>
      <c r="N13" s="324"/>
      <c r="O13" s="324"/>
    </row>
    <row r="14" spans="2:15">
      <c r="L14" s="324"/>
      <c r="M14" s="324"/>
      <c r="N14" s="324"/>
      <c r="O14" s="324"/>
    </row>
    <row r="15" spans="2:15">
      <c r="L15" s="324"/>
      <c r="M15" s="324"/>
      <c r="N15" s="324"/>
      <c r="O15" s="324"/>
    </row>
    <row r="16" spans="2:15">
      <c r="L16" s="324"/>
      <c r="M16" s="324"/>
      <c r="N16" s="324"/>
      <c r="O16" s="324"/>
    </row>
    <row r="17" spans="12:15">
      <c r="L17" s="324"/>
      <c r="M17" s="324"/>
      <c r="N17" s="324"/>
      <c r="O17" s="324"/>
    </row>
    <row r="18" spans="12:15">
      <c r="L18" s="324"/>
      <c r="M18" s="324"/>
      <c r="N18" s="324"/>
      <c r="O18" s="324"/>
    </row>
    <row r="19" spans="12:15">
      <c r="L19" s="324"/>
      <c r="M19" s="324"/>
      <c r="N19" s="324"/>
      <c r="O19" s="324"/>
    </row>
    <row r="20" spans="12:15">
      <c r="L20" s="324"/>
      <c r="M20" s="324"/>
      <c r="N20" s="324"/>
      <c r="O20" s="324"/>
    </row>
    <row r="21" spans="12:15">
      <c r="L21" s="324"/>
      <c r="M21" s="324"/>
      <c r="N21" s="324"/>
      <c r="O21" s="324"/>
    </row>
    <row r="22" spans="12:15">
      <c r="L22" s="324"/>
      <c r="M22" s="324"/>
      <c r="N22" s="324"/>
      <c r="O22" s="324"/>
    </row>
    <row r="23" spans="12:15">
      <c r="L23" s="324"/>
      <c r="M23" s="324"/>
      <c r="N23" s="324"/>
      <c r="O23" s="324"/>
    </row>
    <row r="24" spans="12:15">
      <c r="L24" s="324"/>
      <c r="M24" s="324"/>
      <c r="N24" s="324"/>
      <c r="O24" s="324"/>
    </row>
    <row r="25" spans="12:15">
      <c r="L25" s="324"/>
      <c r="M25" s="324"/>
      <c r="N25" s="324"/>
      <c r="O25" s="324"/>
    </row>
    <row r="26" spans="12:15">
      <c r="L26" s="324"/>
      <c r="M26" s="324"/>
      <c r="N26" s="324"/>
      <c r="O26" s="324"/>
    </row>
    <row r="27" spans="12:15">
      <c r="L27" s="324"/>
      <c r="M27" s="324"/>
      <c r="N27" s="324"/>
      <c r="O27" s="324"/>
    </row>
    <row r="28" spans="12:15">
      <c r="L28" s="324"/>
      <c r="M28" s="324"/>
      <c r="N28" s="324"/>
      <c r="O28" s="324"/>
    </row>
    <row r="29" spans="12:15">
      <c r="L29" s="324"/>
      <c r="M29" s="324"/>
      <c r="N29" s="324"/>
      <c r="O29" s="324"/>
    </row>
    <row r="30" spans="12:15">
      <c r="L30" s="324"/>
      <c r="M30" s="324"/>
      <c r="N30" s="324"/>
      <c r="O30" s="324"/>
    </row>
    <row r="31" spans="12:15">
      <c r="L31" s="324"/>
      <c r="M31" s="324"/>
      <c r="N31" s="324"/>
      <c r="O31" s="324"/>
    </row>
    <row r="32" spans="12:15">
      <c r="L32" s="324"/>
      <c r="M32" s="324"/>
      <c r="N32" s="324"/>
      <c r="O32" s="324"/>
    </row>
    <row r="33" spans="12:15">
      <c r="L33" s="324"/>
      <c r="M33" s="324"/>
      <c r="N33" s="324"/>
      <c r="O33" s="324"/>
    </row>
    <row r="34" spans="12:15">
      <c r="L34" s="324"/>
      <c r="M34" s="324"/>
      <c r="N34" s="324"/>
      <c r="O34" s="324"/>
    </row>
    <row r="35" spans="12:15">
      <c r="L35" s="324"/>
      <c r="M35" s="324"/>
      <c r="N35" s="324"/>
      <c r="O35" s="324"/>
    </row>
    <row r="36" spans="12:15">
      <c r="L36" s="324"/>
      <c r="M36" s="324"/>
      <c r="N36" s="324"/>
      <c r="O36" s="324"/>
    </row>
    <row r="37" spans="12:15">
      <c r="L37" s="324"/>
      <c r="M37" s="324"/>
      <c r="N37" s="324"/>
      <c r="O37" s="324"/>
    </row>
    <row r="38" spans="12:15">
      <c r="L38" s="324"/>
      <c r="M38" s="324"/>
      <c r="N38" s="324"/>
      <c r="O38" s="324"/>
    </row>
    <row r="39" spans="12:15">
      <c r="L39" s="324"/>
      <c r="M39" s="324"/>
      <c r="N39" s="324"/>
      <c r="O39" s="324"/>
    </row>
    <row r="40" spans="12:15">
      <c r="L40" s="324"/>
      <c r="M40" s="324"/>
      <c r="N40" s="324"/>
      <c r="O40" s="324"/>
    </row>
    <row r="41" spans="12:15">
      <c r="L41" s="324"/>
      <c r="M41" s="324"/>
      <c r="N41" s="324"/>
      <c r="O41" s="324"/>
    </row>
    <row r="42" spans="12:15">
      <c r="L42" s="324"/>
      <c r="M42" s="324"/>
      <c r="N42" s="324"/>
      <c r="O42" s="324"/>
    </row>
    <row r="43" spans="12:15">
      <c r="L43" s="324"/>
      <c r="M43" s="324"/>
      <c r="N43" s="324"/>
      <c r="O43" s="324"/>
    </row>
  </sheetData>
  <mergeCells count="3">
    <mergeCell ref="B2:H4"/>
    <mergeCell ref="B5:C5"/>
    <mergeCell ref="D5:H5"/>
  </mergeCells>
  <pageMargins left="0.23622047244094491" right="0.23622047244094491" top="0.74803149606299213" bottom="0.74803149606299213" header="0.31496062992125984" footer="0.31496062992125984"/>
  <pageSetup paperSize="9" scale="87" firstPageNumber="0" orientation="landscape" horizontalDpi="300" verticalDpi="300" r:id="rId1"/>
  <headerFooter scaleWithDoc="0">
    <oddFooter>&amp;R&amp;"-,Standard"Seite &amp;P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50C6-B8EE-9A41-9963-A7C4026BA370}">
  <dimension ref="B1:O46"/>
  <sheetViews>
    <sheetView zoomScale="120" zoomScaleNormal="120" workbookViewId="0">
      <selection activeCell="K11" sqref="K11"/>
    </sheetView>
  </sheetViews>
  <sheetFormatPr baseColWidth="10" defaultRowHeight="13"/>
  <sheetData>
    <row r="1" spans="2:15" ht="14" thickBot="1"/>
    <row r="2" spans="2:15" ht="14" thickBot="1">
      <c r="B2" s="545" t="s">
        <v>297</v>
      </c>
      <c r="C2" s="545"/>
      <c r="D2" s="545"/>
      <c r="E2" s="545"/>
      <c r="F2" s="545"/>
      <c r="G2" s="545"/>
      <c r="H2" s="545"/>
      <c r="I2" s="545"/>
      <c r="J2" s="545"/>
      <c r="K2" s="545"/>
      <c r="L2" s="545"/>
      <c r="M2" s="545"/>
      <c r="N2" s="545"/>
      <c r="O2" s="545"/>
    </row>
    <row r="3" spans="2:15" ht="14" thickBot="1">
      <c r="B3" s="545"/>
      <c r="C3" s="545"/>
      <c r="D3" s="545"/>
      <c r="E3" s="545"/>
      <c r="F3" s="545"/>
      <c r="G3" s="545"/>
      <c r="H3" s="545"/>
      <c r="I3" s="545"/>
      <c r="J3" s="545"/>
      <c r="K3" s="545"/>
      <c r="L3" s="545"/>
      <c r="M3" s="545"/>
      <c r="N3" s="545"/>
      <c r="O3" s="545"/>
    </row>
    <row r="4" spans="2:15" ht="14" thickBot="1">
      <c r="B4" s="545"/>
      <c r="C4" s="545"/>
      <c r="D4" s="545"/>
      <c r="E4" s="545"/>
      <c r="F4" s="545"/>
      <c r="G4" s="545"/>
      <c r="H4" s="545"/>
      <c r="I4" s="545"/>
      <c r="J4" s="545"/>
      <c r="K4" s="545"/>
      <c r="L4" s="545"/>
      <c r="M4" s="545"/>
      <c r="N4" s="545"/>
      <c r="O4" s="545"/>
    </row>
    <row r="5" spans="2:15" ht="19" thickBot="1">
      <c r="B5" s="546" t="s">
        <v>156</v>
      </c>
      <c r="C5" s="546"/>
      <c r="D5" s="547"/>
      <c r="E5" s="547"/>
      <c r="F5" s="547"/>
      <c r="G5" s="547"/>
      <c r="H5" s="547"/>
      <c r="I5" s="547"/>
      <c r="J5" s="547"/>
      <c r="K5" s="278" t="s">
        <v>196</v>
      </c>
      <c r="L5" s="548"/>
      <c r="M5" s="548"/>
      <c r="N5" s="279"/>
      <c r="O5" s="280"/>
    </row>
    <row r="6" spans="2:15" ht="14" thickBot="1">
      <c r="B6" s="281"/>
      <c r="O6" s="282"/>
    </row>
    <row r="7" spans="2:15" ht="14" thickBot="1">
      <c r="B7" s="281"/>
      <c r="D7" s="538" t="s">
        <v>298</v>
      </c>
      <c r="E7" s="538"/>
      <c r="F7" s="538"/>
      <c r="G7" s="283"/>
      <c r="I7" s="538" t="s">
        <v>299</v>
      </c>
      <c r="J7" s="538"/>
      <c r="K7" s="538"/>
      <c r="O7" s="282"/>
    </row>
    <row r="8" spans="2:15" ht="14" thickBot="1">
      <c r="B8" s="281"/>
      <c r="D8" s="538"/>
      <c r="E8" s="538"/>
      <c r="F8" s="538"/>
      <c r="G8" s="283"/>
      <c r="I8" s="538"/>
      <c r="J8" s="538"/>
      <c r="K8" s="538"/>
      <c r="N8" s="284"/>
      <c r="O8" s="285"/>
    </row>
    <row r="9" spans="2:15" ht="14" thickBot="1">
      <c r="B9" s="281"/>
      <c r="D9" s="326"/>
      <c r="E9" s="326"/>
      <c r="F9" s="326"/>
      <c r="G9" s="326"/>
      <c r="H9" s="326"/>
      <c r="I9" s="326"/>
      <c r="J9" s="326"/>
      <c r="K9" s="326"/>
      <c r="L9" s="326"/>
      <c r="M9" s="326"/>
      <c r="N9" s="284"/>
      <c r="O9" s="285"/>
    </row>
    <row r="10" spans="2:15" ht="14" thickBot="1">
      <c r="B10" s="538" t="s">
        <v>300</v>
      </c>
      <c r="C10" s="538"/>
      <c r="D10" s="326"/>
      <c r="E10" s="326"/>
      <c r="F10" s="327" t="s">
        <v>379</v>
      </c>
      <c r="G10" s="327"/>
      <c r="H10" s="326"/>
      <c r="I10" s="326"/>
      <c r="J10" s="326"/>
      <c r="K10" s="327" t="s">
        <v>383</v>
      </c>
      <c r="L10" s="327"/>
      <c r="M10" s="326"/>
      <c r="N10" s="284"/>
      <c r="O10" s="285"/>
    </row>
    <row r="11" spans="2:15" ht="14" thickBot="1">
      <c r="B11" s="538"/>
      <c r="C11" s="538"/>
      <c r="D11" s="326"/>
      <c r="E11" s="326"/>
      <c r="F11" s="327"/>
      <c r="G11" s="327"/>
      <c r="H11" s="326"/>
      <c r="I11" s="326"/>
      <c r="J11" s="326"/>
      <c r="K11" s="327"/>
      <c r="L11" s="327"/>
      <c r="M11" s="326"/>
      <c r="N11" s="284"/>
      <c r="O11" s="285"/>
    </row>
    <row r="12" spans="2:15">
      <c r="B12" s="329"/>
      <c r="C12" s="327"/>
      <c r="D12" s="327"/>
      <c r="E12" s="326"/>
      <c r="F12" s="327"/>
      <c r="G12" s="327"/>
      <c r="H12" s="326"/>
      <c r="I12" s="326"/>
      <c r="J12" s="326"/>
      <c r="K12" s="327"/>
      <c r="L12" s="327"/>
      <c r="M12" s="326"/>
      <c r="N12" s="284"/>
      <c r="O12" s="285"/>
    </row>
    <row r="13" spans="2:15">
      <c r="B13" s="328"/>
      <c r="C13" s="327" t="s">
        <v>378</v>
      </c>
      <c r="D13" s="327"/>
      <c r="E13" s="326"/>
      <c r="F13" s="327"/>
      <c r="G13" s="327"/>
      <c r="H13" s="326"/>
      <c r="I13" s="326"/>
      <c r="J13" s="326"/>
      <c r="K13" s="327"/>
      <c r="L13" s="327"/>
      <c r="M13" s="326"/>
      <c r="O13" s="282"/>
    </row>
    <row r="14" spans="2:15">
      <c r="B14" s="328"/>
      <c r="C14" s="327"/>
      <c r="D14" s="327"/>
      <c r="E14" s="326"/>
      <c r="F14" s="327"/>
      <c r="G14" s="327"/>
      <c r="H14" s="326"/>
      <c r="I14" s="326"/>
      <c r="J14" s="326"/>
      <c r="K14" s="327"/>
      <c r="L14" s="327"/>
      <c r="M14" s="326"/>
      <c r="O14" s="282"/>
    </row>
    <row r="15" spans="2:15">
      <c r="B15" s="328"/>
      <c r="C15" s="327"/>
      <c r="D15" s="327"/>
      <c r="E15" s="326"/>
      <c r="F15" s="327"/>
      <c r="G15" s="327"/>
      <c r="H15" s="326"/>
      <c r="I15" s="326"/>
      <c r="J15" s="326"/>
      <c r="K15" s="327"/>
      <c r="L15" s="327"/>
      <c r="M15" s="326"/>
      <c r="O15" s="282"/>
    </row>
    <row r="16" spans="2:15">
      <c r="B16" s="328"/>
      <c r="C16" s="327"/>
      <c r="D16" s="327"/>
      <c r="E16" s="326"/>
      <c r="F16" s="327"/>
      <c r="G16" s="327"/>
      <c r="H16" s="326"/>
      <c r="I16" s="326"/>
      <c r="J16" s="326"/>
      <c r="K16" s="327"/>
      <c r="L16" s="327"/>
      <c r="M16" s="326"/>
      <c r="O16" s="282"/>
    </row>
    <row r="17" spans="2:15">
      <c r="B17" s="328"/>
      <c r="C17" s="330"/>
      <c r="D17" s="327"/>
      <c r="E17" s="326"/>
      <c r="F17" s="327"/>
      <c r="G17" s="327"/>
      <c r="H17" s="326"/>
      <c r="I17" s="326"/>
      <c r="J17" s="326"/>
      <c r="K17" s="327"/>
      <c r="L17" s="327"/>
      <c r="M17" s="326"/>
      <c r="O17" s="282"/>
    </row>
    <row r="18" spans="2:15">
      <c r="B18" s="328"/>
      <c r="C18" s="327"/>
      <c r="D18" s="327"/>
      <c r="E18" s="326"/>
      <c r="F18" s="327"/>
      <c r="G18" s="327"/>
      <c r="H18" s="326"/>
      <c r="I18" s="326"/>
      <c r="J18" s="326"/>
      <c r="K18" s="327"/>
      <c r="L18" s="327"/>
      <c r="M18" s="326"/>
      <c r="O18" s="282"/>
    </row>
    <row r="19" spans="2:15">
      <c r="B19" s="328"/>
      <c r="C19" s="327"/>
      <c r="D19" s="327"/>
      <c r="E19" s="326"/>
      <c r="F19" s="327"/>
      <c r="G19" s="327"/>
      <c r="H19" s="326"/>
      <c r="I19" s="326"/>
      <c r="J19" s="326"/>
      <c r="K19" s="327"/>
      <c r="L19" s="327"/>
      <c r="M19" s="326"/>
      <c r="O19" s="282"/>
    </row>
    <row r="20" spans="2:15">
      <c r="B20" s="328"/>
      <c r="C20" s="327"/>
      <c r="D20" s="327"/>
      <c r="E20" s="326"/>
      <c r="F20" s="327"/>
      <c r="G20" s="327"/>
      <c r="H20" s="326"/>
      <c r="I20" s="326"/>
      <c r="J20" s="326"/>
      <c r="K20" s="327"/>
      <c r="L20" s="327"/>
      <c r="M20" s="326"/>
      <c r="O20" s="282"/>
    </row>
    <row r="21" spans="2:15">
      <c r="B21" s="328"/>
      <c r="C21" s="327"/>
      <c r="D21" s="327"/>
      <c r="E21" s="326"/>
      <c r="F21" s="326"/>
      <c r="G21" s="326"/>
      <c r="H21" s="326"/>
      <c r="I21" s="326"/>
      <c r="J21" s="326"/>
      <c r="K21" s="326"/>
      <c r="L21" s="326"/>
      <c r="M21" s="326"/>
      <c r="O21" s="282"/>
    </row>
    <row r="22" spans="2:15">
      <c r="B22" s="328"/>
      <c r="C22" s="327"/>
      <c r="D22" s="327"/>
      <c r="E22" s="326"/>
      <c r="F22" s="327"/>
      <c r="G22" s="327"/>
      <c r="H22" s="326"/>
      <c r="I22" s="326"/>
      <c r="J22" s="326"/>
      <c r="K22" s="327"/>
      <c r="L22" s="327"/>
      <c r="M22" s="326"/>
      <c r="O22" s="282"/>
    </row>
    <row r="23" spans="2:15">
      <c r="B23" s="328"/>
      <c r="C23" s="327"/>
      <c r="D23" s="327"/>
      <c r="E23" s="326"/>
      <c r="F23" s="326"/>
      <c r="G23" s="326"/>
      <c r="H23" s="326"/>
      <c r="I23" s="326"/>
      <c r="J23" s="326"/>
      <c r="K23" s="326"/>
      <c r="L23" s="326"/>
      <c r="M23" s="326"/>
      <c r="N23" s="539" t="s">
        <v>376</v>
      </c>
      <c r="O23" s="539"/>
    </row>
    <row r="24" spans="2:15">
      <c r="B24" s="328"/>
      <c r="C24" s="327"/>
      <c r="D24" s="327"/>
      <c r="E24" s="326"/>
      <c r="F24" s="326"/>
      <c r="G24" s="326"/>
      <c r="H24" s="326"/>
      <c r="I24" s="326"/>
      <c r="J24" s="326"/>
      <c r="K24" s="326"/>
      <c r="L24" s="326"/>
      <c r="M24" s="326"/>
      <c r="N24" s="539"/>
      <c r="O24" s="539"/>
    </row>
    <row r="25" spans="2:15">
      <c r="B25" s="540" t="s">
        <v>301</v>
      </c>
      <c r="C25" s="540"/>
      <c r="D25" s="540"/>
      <c r="E25" s="540"/>
      <c r="F25" s="540"/>
      <c r="G25" s="540"/>
      <c r="H25" s="540"/>
      <c r="I25" s="540"/>
      <c r="J25" s="540"/>
      <c r="K25" s="540"/>
      <c r="L25" s="540"/>
      <c r="M25" s="540"/>
      <c r="N25" s="539"/>
      <c r="O25" s="539"/>
    </row>
    <row r="26" spans="2:15">
      <c r="B26" s="328"/>
      <c r="C26" s="327"/>
      <c r="D26" s="326"/>
      <c r="E26" s="326"/>
      <c r="F26" s="326"/>
      <c r="G26" s="326"/>
      <c r="H26" s="326"/>
      <c r="I26" s="326"/>
      <c r="J26" s="326"/>
      <c r="K26" s="326"/>
      <c r="L26" s="326"/>
      <c r="M26" s="326"/>
      <c r="N26" s="539"/>
      <c r="O26" s="539"/>
    </row>
    <row r="27" spans="2:15">
      <c r="B27" s="328"/>
      <c r="C27" s="327"/>
      <c r="D27" s="326"/>
      <c r="E27" s="326"/>
      <c r="F27" s="326"/>
      <c r="G27" s="326"/>
      <c r="H27" s="326"/>
      <c r="I27" s="326"/>
      <c r="J27" s="326"/>
      <c r="K27" s="326"/>
      <c r="L27" s="326"/>
      <c r="M27" s="326"/>
      <c r="N27" s="539"/>
      <c r="O27" s="539"/>
    </row>
    <row r="28" spans="2:15">
      <c r="B28" s="328"/>
      <c r="C28" s="327"/>
      <c r="D28" s="326"/>
      <c r="E28" s="326"/>
      <c r="F28" s="326"/>
      <c r="G28" s="326"/>
      <c r="H28" s="326"/>
      <c r="I28" s="326"/>
      <c r="J28" s="326"/>
      <c r="K28" s="326"/>
      <c r="L28" s="326"/>
      <c r="M28" s="326"/>
      <c r="N28" s="286"/>
      <c r="O28" s="287"/>
    </row>
    <row r="29" spans="2:15">
      <c r="B29" s="328"/>
      <c r="C29" s="327"/>
      <c r="D29" s="326"/>
      <c r="E29" s="326"/>
      <c r="F29" s="326"/>
      <c r="G29" s="326"/>
      <c r="H29" s="326"/>
      <c r="I29" s="326"/>
      <c r="J29" s="326"/>
      <c r="K29" s="326"/>
      <c r="L29" s="326"/>
      <c r="M29" s="326"/>
      <c r="N29" s="286"/>
      <c r="O29" s="287"/>
    </row>
    <row r="30" spans="2:15">
      <c r="B30" s="328"/>
      <c r="C30" s="327"/>
      <c r="D30" s="326"/>
      <c r="E30" s="326"/>
      <c r="F30" s="326"/>
      <c r="G30" s="326"/>
      <c r="H30" s="326"/>
      <c r="I30" s="326"/>
      <c r="J30" s="326"/>
      <c r="K30" s="326"/>
      <c r="L30" s="326"/>
      <c r="M30" s="326"/>
      <c r="N30" s="288"/>
      <c r="O30" s="289"/>
    </row>
    <row r="31" spans="2:15">
      <c r="B31" s="328"/>
      <c r="C31" s="327"/>
      <c r="D31" s="326"/>
      <c r="E31" s="326"/>
      <c r="F31" s="327" t="s">
        <v>302</v>
      </c>
      <c r="G31" s="327"/>
      <c r="H31" s="326"/>
      <c r="I31" s="326"/>
      <c r="J31" s="326"/>
      <c r="K31" s="327"/>
      <c r="L31" s="327"/>
      <c r="M31" s="326"/>
      <c r="O31" s="282"/>
    </row>
    <row r="32" spans="2:15">
      <c r="B32" s="328"/>
      <c r="C32" s="327"/>
      <c r="D32" s="326"/>
      <c r="E32" s="326"/>
      <c r="F32" s="326"/>
      <c r="G32" s="326"/>
      <c r="H32" s="326"/>
      <c r="I32" s="326"/>
      <c r="J32" s="326"/>
      <c r="K32" s="327"/>
      <c r="L32" s="327"/>
      <c r="M32" s="326"/>
      <c r="O32" s="282"/>
    </row>
    <row r="33" spans="2:15">
      <c r="B33" s="328"/>
      <c r="C33" s="327"/>
      <c r="D33" s="326"/>
      <c r="E33" s="326"/>
      <c r="F33" s="327"/>
      <c r="G33" s="327"/>
      <c r="H33" s="326"/>
      <c r="I33" s="326"/>
      <c r="J33" s="326"/>
      <c r="K33" s="327"/>
      <c r="L33" s="327"/>
      <c r="M33" s="326"/>
      <c r="O33" s="282"/>
    </row>
    <row r="34" spans="2:15">
      <c r="B34" s="328"/>
      <c r="C34" s="327"/>
      <c r="D34" s="326"/>
      <c r="E34" s="326"/>
      <c r="F34" s="326"/>
      <c r="G34" s="326"/>
      <c r="H34" s="326"/>
      <c r="I34" s="326"/>
      <c r="J34" s="326"/>
      <c r="K34" s="327"/>
      <c r="L34" s="327"/>
      <c r="M34" s="326"/>
      <c r="O34" s="282"/>
    </row>
    <row r="35" spans="2:15">
      <c r="B35" s="328"/>
      <c r="C35" s="327"/>
      <c r="D35" s="326"/>
      <c r="E35" s="326"/>
      <c r="F35" s="327"/>
      <c r="G35" s="327"/>
      <c r="H35" s="326"/>
      <c r="I35" s="326"/>
      <c r="J35" s="326"/>
      <c r="K35" s="327"/>
      <c r="L35" s="327"/>
      <c r="M35" s="326"/>
      <c r="O35" s="282"/>
    </row>
    <row r="36" spans="2:15">
      <c r="B36" s="328"/>
      <c r="C36" s="327"/>
      <c r="D36" s="326"/>
      <c r="E36" s="326"/>
      <c r="F36" s="326"/>
      <c r="G36" s="326"/>
      <c r="H36" s="326"/>
      <c r="I36" s="326"/>
      <c r="J36" s="326"/>
      <c r="K36" s="327"/>
      <c r="L36" s="327"/>
      <c r="M36" s="326"/>
      <c r="O36" s="282"/>
    </row>
    <row r="37" spans="2:15">
      <c r="B37" s="328"/>
      <c r="C37" s="327"/>
      <c r="D37" s="326"/>
      <c r="E37" s="326"/>
      <c r="F37" s="327"/>
      <c r="G37" s="327"/>
      <c r="H37" s="326"/>
      <c r="I37" s="326"/>
      <c r="J37" s="326"/>
      <c r="K37" s="327"/>
      <c r="L37" s="327"/>
      <c r="M37" s="326"/>
      <c r="O37" s="282"/>
    </row>
    <row r="38" spans="2:15">
      <c r="B38" s="328"/>
      <c r="C38" s="327" t="s">
        <v>381</v>
      </c>
      <c r="D38" s="326"/>
      <c r="E38" s="326"/>
      <c r="F38" s="326"/>
      <c r="G38" s="326"/>
      <c r="H38" s="326"/>
      <c r="I38" s="326"/>
      <c r="J38" s="326"/>
      <c r="K38" s="327"/>
      <c r="L38" s="327"/>
      <c r="M38" s="326"/>
      <c r="O38" s="282"/>
    </row>
    <row r="39" spans="2:15">
      <c r="B39" s="328"/>
      <c r="C39" s="327" t="s">
        <v>382</v>
      </c>
      <c r="D39" s="326"/>
      <c r="E39" s="326"/>
      <c r="F39" s="327" t="s">
        <v>377</v>
      </c>
      <c r="G39" s="327"/>
      <c r="H39" s="326"/>
      <c r="I39" s="326"/>
      <c r="J39" s="326"/>
      <c r="K39" s="327"/>
      <c r="L39" s="327"/>
      <c r="M39" s="326"/>
      <c r="O39" s="282"/>
    </row>
    <row r="40" spans="2:15" ht="14" thickBot="1">
      <c r="B40" s="331"/>
      <c r="C40" s="332"/>
      <c r="D40" s="326"/>
      <c r="E40" s="326"/>
      <c r="F40" s="326"/>
      <c r="G40" s="326"/>
      <c r="H40" s="326"/>
      <c r="I40" s="326"/>
      <c r="J40" s="326"/>
      <c r="K40" s="327" t="s">
        <v>380</v>
      </c>
      <c r="L40" s="327"/>
      <c r="M40" s="326"/>
      <c r="O40" s="282"/>
    </row>
    <row r="41" spans="2:15" ht="14" thickBot="1">
      <c r="B41" s="541" t="s">
        <v>306</v>
      </c>
      <c r="C41" s="541"/>
      <c r="D41" s="326"/>
      <c r="E41" s="326"/>
      <c r="F41" s="327"/>
      <c r="G41" s="327"/>
      <c r="H41" s="326"/>
      <c r="I41" s="326"/>
      <c r="J41" s="326"/>
      <c r="K41" s="327"/>
      <c r="L41" s="327"/>
      <c r="M41" s="326"/>
      <c r="O41" s="282"/>
    </row>
    <row r="42" spans="2:15" ht="14" thickBot="1">
      <c r="B42" s="541"/>
      <c r="C42" s="541"/>
      <c r="D42" s="326"/>
      <c r="E42" s="326"/>
      <c r="F42" s="326"/>
      <c r="G42" s="326"/>
      <c r="H42" s="326"/>
      <c r="I42" s="326"/>
      <c r="J42" s="326"/>
      <c r="K42" s="326"/>
      <c r="L42" s="326"/>
      <c r="M42" s="326"/>
      <c r="N42" s="542" t="s">
        <v>303</v>
      </c>
      <c r="O42" s="542"/>
    </row>
    <row r="43" spans="2:15" ht="14" thickBot="1">
      <c r="B43" s="281"/>
      <c r="D43" s="543" t="s">
        <v>304</v>
      </c>
      <c r="E43" s="543"/>
      <c r="F43" s="543"/>
      <c r="I43" s="543" t="s">
        <v>305</v>
      </c>
      <c r="J43" s="543"/>
      <c r="K43" s="543"/>
      <c r="N43" s="542"/>
      <c r="O43" s="542"/>
    </row>
    <row r="44" spans="2:15" ht="14" thickBot="1">
      <c r="B44" s="281"/>
      <c r="D44" s="543"/>
      <c r="E44" s="543"/>
      <c r="F44" s="543"/>
      <c r="I44" s="543"/>
      <c r="J44" s="543"/>
      <c r="K44" s="543"/>
      <c r="N44" s="542"/>
      <c r="O44" s="542"/>
    </row>
    <row r="45" spans="2:15" ht="14" thickBot="1">
      <c r="B45" s="281"/>
      <c r="D45" s="291"/>
      <c r="E45" s="291"/>
      <c r="F45" s="291"/>
      <c r="I45" s="292"/>
      <c r="J45" s="292"/>
      <c r="K45" s="292"/>
      <c r="N45" s="542"/>
      <c r="O45" s="542"/>
    </row>
    <row r="46" spans="2:15" ht="14" thickBot="1">
      <c r="B46" s="544"/>
      <c r="C46" s="544"/>
      <c r="D46" s="290"/>
      <c r="E46" s="290"/>
      <c r="F46" s="290"/>
      <c r="G46" s="290"/>
      <c r="H46" s="290"/>
      <c r="I46" s="290"/>
      <c r="J46" s="290"/>
      <c r="K46" s="290"/>
      <c r="L46" s="290"/>
      <c r="M46" s="290"/>
      <c r="N46" s="542"/>
      <c r="O46" s="542"/>
    </row>
  </sheetData>
  <mergeCells count="14">
    <mergeCell ref="B2:O4"/>
    <mergeCell ref="B5:C5"/>
    <mergeCell ref="D5:J5"/>
    <mergeCell ref="L5:M5"/>
    <mergeCell ref="D7:F8"/>
    <mergeCell ref="I7:K8"/>
    <mergeCell ref="B10:C11"/>
    <mergeCell ref="N23:O27"/>
    <mergeCell ref="B25:M25"/>
    <mergeCell ref="B41:C42"/>
    <mergeCell ref="N42:O46"/>
    <mergeCell ref="D43:F44"/>
    <mergeCell ref="I43:K44"/>
    <mergeCell ref="B46:C46"/>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0AAB-446A-964D-B20C-B29DD61CBEE6}">
  <sheetPr codeName="Tabelle5">
    <pageSetUpPr fitToPage="1"/>
  </sheetPr>
  <dimension ref="B1:J41"/>
  <sheetViews>
    <sheetView showGridLines="0" zoomScale="155" zoomScaleNormal="155" zoomScaleSheetLayoutView="110" zoomScalePageLayoutView="70" workbookViewId="0">
      <selection activeCell="I28" sqref="I28"/>
    </sheetView>
  </sheetViews>
  <sheetFormatPr baseColWidth="10" defaultColWidth="11.5" defaultRowHeight="14"/>
  <cols>
    <col min="1" max="1" width="1.83203125" style="85" customWidth="1"/>
    <col min="2" max="5" width="18.6640625" style="85" customWidth="1"/>
    <col min="6" max="6" width="5.6640625" style="85" customWidth="1"/>
    <col min="7" max="10" width="18.6640625" style="85" customWidth="1"/>
    <col min="11" max="15" width="15.6640625" style="85" customWidth="1"/>
    <col min="16" max="16384" width="11.5" style="85"/>
  </cols>
  <sheetData>
    <row r="1" spans="2:10" ht="20.25" customHeight="1" thickBot="1"/>
    <row r="2" spans="2:10" ht="12.75" customHeight="1">
      <c r="B2" s="563" t="s">
        <v>215</v>
      </c>
      <c r="C2" s="564"/>
      <c r="D2" s="564"/>
      <c r="E2" s="564"/>
      <c r="F2" s="564"/>
      <c r="G2" s="564"/>
      <c r="H2" s="564"/>
      <c r="I2" s="564"/>
      <c r="J2" s="565"/>
    </row>
    <row r="3" spans="2:10" ht="18" customHeight="1">
      <c r="B3" s="566"/>
      <c r="C3" s="567"/>
      <c r="D3" s="567"/>
      <c r="E3" s="567"/>
      <c r="F3" s="567"/>
      <c r="G3" s="567"/>
      <c r="H3" s="567"/>
      <c r="I3" s="567"/>
      <c r="J3" s="568"/>
    </row>
    <row r="4" spans="2:10" ht="15" thickBot="1">
      <c r="B4" s="569"/>
      <c r="C4" s="570"/>
      <c r="D4" s="570"/>
      <c r="E4" s="570"/>
      <c r="F4" s="570"/>
      <c r="G4" s="570"/>
      <c r="H4" s="570"/>
      <c r="I4" s="570"/>
      <c r="J4" s="571"/>
    </row>
    <row r="5" spans="2:10" ht="16">
      <c r="B5" s="203" t="s">
        <v>45</v>
      </c>
      <c r="C5" s="204"/>
      <c r="D5" s="572" t="s">
        <v>385</v>
      </c>
      <c r="E5" s="573"/>
      <c r="F5" s="573"/>
      <c r="G5" s="573"/>
      <c r="H5" s="573"/>
      <c r="I5" s="573"/>
      <c r="J5" s="574"/>
    </row>
    <row r="6" spans="2:10" ht="35.25" customHeight="1">
      <c r="B6" s="205" t="s">
        <v>206</v>
      </c>
      <c r="C6" s="206"/>
      <c r="D6" s="575" t="s">
        <v>344</v>
      </c>
      <c r="E6" s="576"/>
      <c r="F6" s="576"/>
      <c r="G6" s="576"/>
      <c r="H6" s="576"/>
      <c r="I6" s="576"/>
      <c r="J6" s="577"/>
    </row>
    <row r="7" spans="2:10" ht="17" thickBot="1">
      <c r="B7" s="207" t="s">
        <v>161</v>
      </c>
      <c r="C7" s="208"/>
      <c r="D7" s="578" t="s">
        <v>331</v>
      </c>
      <c r="E7" s="579"/>
      <c r="F7" s="579"/>
      <c r="G7" s="579"/>
      <c r="H7" s="579"/>
      <c r="I7" s="579"/>
      <c r="J7" s="580"/>
    </row>
    <row r="8" spans="2:10" ht="14" customHeight="1">
      <c r="B8" s="209"/>
      <c r="J8" s="126"/>
    </row>
    <row r="9" spans="2:10" ht="14" customHeight="1">
      <c r="B9" s="209"/>
      <c r="E9" s="549" t="s">
        <v>216</v>
      </c>
      <c r="F9" s="551"/>
      <c r="G9" s="550"/>
      <c r="I9" s="210" t="s">
        <v>217</v>
      </c>
      <c r="J9" s="126"/>
    </row>
    <row r="10" spans="2:10" ht="14" customHeight="1">
      <c r="B10" s="209"/>
      <c r="J10" s="126"/>
    </row>
    <row r="11" spans="2:10" ht="14" customHeight="1">
      <c r="B11" s="209"/>
      <c r="D11" s="549" t="s">
        <v>218</v>
      </c>
      <c r="E11" s="550"/>
      <c r="G11" s="549" t="s">
        <v>219</v>
      </c>
      <c r="H11" s="550"/>
      <c r="J11" s="126"/>
    </row>
    <row r="12" spans="2:10" ht="14" customHeight="1">
      <c r="B12" s="209"/>
      <c r="J12" s="126"/>
    </row>
    <row r="13" spans="2:10" ht="14" customHeight="1">
      <c r="B13" s="209"/>
      <c r="C13" s="549" t="s">
        <v>220</v>
      </c>
      <c r="D13" s="550"/>
      <c r="H13" s="549" t="s">
        <v>221</v>
      </c>
      <c r="I13" s="550"/>
      <c r="J13" s="126"/>
    </row>
    <row r="14" spans="2:10" ht="14" customHeight="1">
      <c r="B14" s="209"/>
      <c r="J14" s="126"/>
    </row>
    <row r="15" spans="2:10" ht="14" customHeight="1">
      <c r="B15" s="211" t="s">
        <v>222</v>
      </c>
      <c r="I15" s="212" t="s">
        <v>223</v>
      </c>
      <c r="J15" s="126"/>
    </row>
    <row r="16" spans="2:10" ht="14" customHeight="1">
      <c r="B16" s="209"/>
      <c r="J16" s="126"/>
    </row>
    <row r="17" spans="2:10" ht="14" customHeight="1">
      <c r="B17" s="553" t="s">
        <v>391</v>
      </c>
      <c r="C17" s="550"/>
      <c r="I17" s="549" t="s">
        <v>386</v>
      </c>
      <c r="J17" s="552"/>
    </row>
    <row r="18" spans="2:10" ht="14" customHeight="1">
      <c r="B18" s="213"/>
      <c r="C18" s="214"/>
      <c r="I18" s="214"/>
      <c r="J18" s="215"/>
    </row>
    <row r="19" spans="2:10" ht="14" customHeight="1">
      <c r="B19" s="553" t="s">
        <v>392</v>
      </c>
      <c r="C19" s="550"/>
      <c r="I19" s="549" t="s">
        <v>387</v>
      </c>
      <c r="J19" s="552"/>
    </row>
    <row r="20" spans="2:10" ht="14" customHeight="1" thickBot="1">
      <c r="B20" s="213"/>
      <c r="C20" s="214"/>
      <c r="I20" s="214"/>
      <c r="J20" s="215"/>
    </row>
    <row r="21" spans="2:10" ht="14" customHeight="1">
      <c r="B21" s="553" t="s">
        <v>393</v>
      </c>
      <c r="C21" s="550"/>
      <c r="E21" s="554" t="s">
        <v>224</v>
      </c>
      <c r="F21" s="555"/>
      <c r="G21" s="556"/>
      <c r="I21" s="549" t="s">
        <v>388</v>
      </c>
      <c r="J21" s="552"/>
    </row>
    <row r="22" spans="2:10" ht="14" customHeight="1">
      <c r="B22" s="213"/>
      <c r="C22" s="214"/>
      <c r="E22" s="557"/>
      <c r="F22" s="558"/>
      <c r="G22" s="559"/>
      <c r="I22" s="214"/>
      <c r="J22" s="215"/>
    </row>
    <row r="23" spans="2:10" ht="14" customHeight="1">
      <c r="B23" s="553" t="s">
        <v>395</v>
      </c>
      <c r="C23" s="550"/>
      <c r="E23" s="557"/>
      <c r="F23" s="558"/>
      <c r="G23" s="559"/>
      <c r="I23" s="549" t="s">
        <v>389</v>
      </c>
      <c r="J23" s="552"/>
    </row>
    <row r="24" spans="2:10" ht="14" customHeight="1">
      <c r="B24" s="213"/>
      <c r="C24" s="214"/>
      <c r="E24" s="557"/>
      <c r="F24" s="558"/>
      <c r="G24" s="559"/>
      <c r="I24" s="214"/>
      <c r="J24" s="215"/>
    </row>
    <row r="25" spans="2:10" ht="14" customHeight="1">
      <c r="B25" s="553" t="s">
        <v>394</v>
      </c>
      <c r="C25" s="550"/>
      <c r="E25" s="557"/>
      <c r="F25" s="558"/>
      <c r="G25" s="559"/>
      <c r="I25" s="549" t="s">
        <v>390</v>
      </c>
      <c r="J25" s="552"/>
    </row>
    <row r="26" spans="2:10" ht="14" customHeight="1">
      <c r="B26" s="213"/>
      <c r="C26" s="214"/>
      <c r="E26" s="557"/>
      <c r="F26" s="558"/>
      <c r="G26" s="559"/>
      <c r="I26" s="214"/>
      <c r="J26" s="215"/>
    </row>
    <row r="27" spans="2:10" ht="14" customHeight="1">
      <c r="B27" s="553" t="s">
        <v>399</v>
      </c>
      <c r="C27" s="550"/>
      <c r="E27" s="557"/>
      <c r="F27" s="558"/>
      <c r="G27" s="559"/>
      <c r="I27" s="549" t="s">
        <v>402</v>
      </c>
      <c r="J27" s="552"/>
    </row>
    <row r="28" spans="2:10" ht="14" customHeight="1">
      <c r="B28" s="213"/>
      <c r="C28" s="214"/>
      <c r="E28" s="557"/>
      <c r="F28" s="558"/>
      <c r="G28" s="559"/>
      <c r="I28" s="214"/>
      <c r="J28" s="215"/>
    </row>
    <row r="29" spans="2:10" ht="14" customHeight="1" thickBot="1">
      <c r="B29" s="553" t="s">
        <v>400</v>
      </c>
      <c r="C29" s="550"/>
      <c r="E29" s="560"/>
      <c r="F29" s="561"/>
      <c r="G29" s="562"/>
      <c r="I29" s="549" t="s">
        <v>225</v>
      </c>
      <c r="J29" s="552"/>
    </row>
    <row r="30" spans="2:10" ht="14" customHeight="1">
      <c r="B30" s="213"/>
      <c r="C30" s="214"/>
      <c r="I30" s="214"/>
      <c r="J30" s="215"/>
    </row>
    <row r="31" spans="2:10" ht="14" customHeight="1">
      <c r="B31" s="553" t="s">
        <v>401</v>
      </c>
      <c r="C31" s="550"/>
      <c r="I31" s="549" t="s">
        <v>226</v>
      </c>
      <c r="J31" s="552"/>
    </row>
    <row r="32" spans="2:10" ht="14" customHeight="1">
      <c r="B32" s="213"/>
      <c r="C32" s="214"/>
      <c r="I32" s="214"/>
      <c r="J32" s="215"/>
    </row>
    <row r="33" spans="2:10" ht="14" customHeight="1">
      <c r="B33" s="553" t="s">
        <v>227</v>
      </c>
      <c r="C33" s="550"/>
      <c r="I33" s="549" t="s">
        <v>228</v>
      </c>
      <c r="J33" s="552"/>
    </row>
    <row r="34" spans="2:10" ht="14" customHeight="1">
      <c r="B34" s="209"/>
      <c r="J34" s="126"/>
    </row>
    <row r="35" spans="2:10" ht="14" customHeight="1">
      <c r="B35" s="209"/>
      <c r="C35" s="549" t="s">
        <v>396</v>
      </c>
      <c r="D35" s="550"/>
      <c r="H35" s="549" t="s">
        <v>229</v>
      </c>
      <c r="I35" s="550"/>
      <c r="J35" s="126"/>
    </row>
    <row r="36" spans="2:10" ht="14" customHeight="1">
      <c r="B36" s="209"/>
      <c r="J36" s="126"/>
    </row>
    <row r="37" spans="2:10" ht="14" customHeight="1">
      <c r="B37" s="209"/>
      <c r="D37" s="549" t="s">
        <v>397</v>
      </c>
      <c r="E37" s="550"/>
      <c r="G37" s="549" t="s">
        <v>230</v>
      </c>
      <c r="H37" s="550"/>
      <c r="J37" s="126"/>
    </row>
    <row r="38" spans="2:10" ht="14" customHeight="1">
      <c r="B38" s="209"/>
      <c r="J38" s="126"/>
    </row>
    <row r="39" spans="2:10" ht="14" customHeight="1">
      <c r="B39" s="209"/>
      <c r="E39" s="549" t="s">
        <v>398</v>
      </c>
      <c r="F39" s="551"/>
      <c r="G39" s="550"/>
      <c r="I39" s="210" t="s">
        <v>217</v>
      </c>
      <c r="J39" s="126"/>
    </row>
    <row r="40" spans="2:10" ht="14" customHeight="1" thickBot="1">
      <c r="B40" s="216"/>
      <c r="C40" s="132"/>
      <c r="D40" s="132"/>
      <c r="E40" s="132"/>
      <c r="F40" s="132"/>
      <c r="G40" s="132"/>
      <c r="H40" s="132"/>
      <c r="I40" s="132"/>
      <c r="J40" s="217"/>
    </row>
    <row r="41" spans="2:10">
      <c r="B41" s="218"/>
      <c r="C41" s="214"/>
    </row>
  </sheetData>
  <mergeCells count="33">
    <mergeCell ref="D11:E11"/>
    <mergeCell ref="G11:H11"/>
    <mergeCell ref="B2:J4"/>
    <mergeCell ref="D5:J5"/>
    <mergeCell ref="D6:J6"/>
    <mergeCell ref="D7:J7"/>
    <mergeCell ref="E9:G9"/>
    <mergeCell ref="C13:D13"/>
    <mergeCell ref="H13:I13"/>
    <mergeCell ref="B17:C17"/>
    <mergeCell ref="I17:J17"/>
    <mergeCell ref="B19:C19"/>
    <mergeCell ref="I19:J19"/>
    <mergeCell ref="B21:C21"/>
    <mergeCell ref="E21:G29"/>
    <mergeCell ref="I21:J21"/>
    <mergeCell ref="B23:C23"/>
    <mergeCell ref="I23:J23"/>
    <mergeCell ref="B25:C25"/>
    <mergeCell ref="I25:J25"/>
    <mergeCell ref="B27:C27"/>
    <mergeCell ref="I27:J27"/>
    <mergeCell ref="B29:C29"/>
    <mergeCell ref="D37:E37"/>
    <mergeCell ref="G37:H37"/>
    <mergeCell ref="E39:G39"/>
    <mergeCell ref="I29:J29"/>
    <mergeCell ref="B31:C31"/>
    <mergeCell ref="I31:J31"/>
    <mergeCell ref="B33:C33"/>
    <mergeCell ref="I33:J33"/>
    <mergeCell ref="C35:D35"/>
    <mergeCell ref="H35:I35"/>
  </mergeCells>
  <pageMargins left="0.59055118110236227" right="0.39370078740157483" top="0.74803149606299213" bottom="0.74803149606299213" header="0.31496062992125984" footer="0.31496062992125984"/>
  <pageSetup paperSize="9" scale="87" orientation="landscape" horizontalDpi="300" verticalDpi="300" r:id="rId1"/>
  <headerFooter scaleWithDoc="0">
    <oddFooter>&amp;R&amp;"-,Standard"&amp;11Seite: &amp;P /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16ED-B977-E448-8388-724DE216DD20}">
  <dimension ref="A1"/>
  <sheetViews>
    <sheetView showGridLines="0" workbookViewId="0">
      <selection activeCell="B56" sqref="B56"/>
    </sheetView>
  </sheetViews>
  <sheetFormatPr baseColWidth="10" defaultRowHeight="13"/>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21</vt:i4>
      </vt:variant>
      <vt:variant>
        <vt:lpstr>Benannte Bereiche</vt:lpstr>
      </vt:variant>
      <vt:variant>
        <vt:i4>5</vt:i4>
      </vt:variant>
    </vt:vector>
  </HeadingPairs>
  <TitlesOfParts>
    <vt:vector size="26" baseType="lpstr">
      <vt:lpstr>D VOC to CTx</vt:lpstr>
      <vt:lpstr>D SIPOC</vt:lpstr>
      <vt:lpstr>D Gantt Chart</vt:lpstr>
      <vt:lpstr>D Benefit Kalkulation</vt:lpstr>
      <vt:lpstr>D Projectcharter</vt:lpstr>
      <vt:lpstr>M Prozessfluss</vt:lpstr>
      <vt:lpstr>M Ishikawa</vt:lpstr>
      <vt:lpstr>M P-Model</vt:lpstr>
      <vt:lpstr>M MSA</vt:lpstr>
      <vt:lpstr>M Deskriptive Statistik</vt:lpstr>
      <vt:lpstr>M Histogramm</vt:lpstr>
      <vt:lpstr>M Prozessfähigkeit</vt:lpstr>
      <vt:lpstr>A Pareto</vt:lpstr>
      <vt:lpstr>A FMEA</vt:lpstr>
      <vt:lpstr>A Regression TN</vt:lpstr>
      <vt:lpstr>A Regression Cafe</vt:lpstr>
      <vt:lpstr>A Boxplot</vt:lpstr>
      <vt:lpstr>I Kreativität</vt:lpstr>
      <vt:lpstr>I paarweiser Vergleich</vt:lpstr>
      <vt:lpstr>I Entscheidungsfindung</vt:lpstr>
      <vt:lpstr>C Regelkarte</vt:lpstr>
      <vt:lpstr>'D Gantt Chart'!Druckbereich</vt:lpstr>
      <vt:lpstr>'D Projectcharter'!Druckbereich</vt:lpstr>
      <vt:lpstr>'D SIPOC'!Druckbereich</vt:lpstr>
      <vt:lpstr>'M Histogramm'!Druckbereich</vt:lpstr>
      <vt:lpstr>'M P-Model'!Druckbereich</vt:lpstr>
    </vt:vector>
  </TitlesOfParts>
  <Company>www.qc-up.de / www.qplusc.de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D-Ganttchart</dc:title>
  <dc:creator>Ulrich Paar &amp; Markus Pralle</dc:creator>
  <cp:lastModifiedBy>Microsoft Office User</cp:lastModifiedBy>
  <cp:lastPrinted>2017-09-26T14:08:23Z</cp:lastPrinted>
  <dcterms:created xsi:type="dcterms:W3CDTF">2002-09-13T15:34:06Z</dcterms:created>
  <dcterms:modified xsi:type="dcterms:W3CDTF">2020-03-31T15:24:02Z</dcterms:modified>
</cp:coreProperties>
</file>